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Ministerio de Finanzas\Haberes Previsionales Córdoba\2024\12-Diciembre 2024\"/>
    </mc:Choice>
  </mc:AlternateContent>
  <xr:revisionPtr revIDLastSave="0" documentId="13_ncr:1_{32C04D9D-2B98-49EB-B8A2-0D77D5710D45}" xr6:coauthVersionLast="47" xr6:coauthVersionMax="47" xr10:uidLastSave="{00000000-0000-0000-0000-000000000000}"/>
  <bookViews>
    <workbookView xWindow="-108" yWindow="-108" windowWidth="23256" windowHeight="12576" tabRatio="683" xr2:uid="{00000000-000D-0000-FFFF-FFFF00000000}"/>
  </bookViews>
  <sheets>
    <sheet name="Tapa" sheetId="4" r:id="rId1"/>
    <sheet name="Índice" sheetId="5" r:id="rId2"/>
    <sheet name="Glosario" sheetId="8" r:id="rId3"/>
    <sheet name="Haberes medios - Corrientes" sheetId="10" r:id="rId4"/>
    <sheet name="Haberes medios - Constantes" sheetId="13" r:id="rId5"/>
    <sheet name="Beneficios" sheetId="7" r:id="rId6"/>
    <sheet name="IPC Córdoba" sheetId="12" state="veryHidden" r:id="rId7"/>
    <sheet name="Movilidad ANSES" sheetId="11" state="very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xlnm.Print_Area" localSheetId="2">Glosario!$A$1:$K$13</definedName>
    <definedName name="_xlnm.Print_Area" localSheetId="1">Índice!$A$1:$K$17</definedName>
    <definedName name="_xlnm.Print_Area" localSheetId="0">Tapa!$B$1:$N$33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 i="13" l="1"/>
  <c r="AP7" i="13"/>
  <c r="AP8" i="13"/>
  <c r="AP9" i="13"/>
  <c r="AP10" i="13"/>
  <c r="AP11" i="13"/>
  <c r="AP12" i="13"/>
  <c r="AP13" i="13"/>
  <c r="AP14" i="13"/>
  <c r="AP15" i="13"/>
  <c r="AP16" i="13"/>
  <c r="AP17" i="13"/>
  <c r="AP18" i="13"/>
  <c r="AP19" i="13"/>
  <c r="AP20" i="13"/>
  <c r="AP21" i="13"/>
  <c r="AP22" i="13"/>
  <c r="AP23" i="13"/>
  <c r="AP24" i="13"/>
  <c r="AP25" i="13"/>
  <c r="AP26" i="13"/>
  <c r="AP27" i="13"/>
  <c r="AP28" i="13"/>
  <c r="AP29" i="13"/>
  <c r="AP30" i="13"/>
  <c r="AP31" i="13"/>
  <c r="AP32" i="13"/>
  <c r="AP33" i="13"/>
  <c r="AP34" i="13"/>
  <c r="AP35" i="13"/>
  <c r="AP36" i="13"/>
  <c r="AP37" i="13"/>
  <c r="AP9" i="10"/>
  <c r="AP11" i="10"/>
  <c r="AP8" i="10" s="1"/>
  <c r="AP10" i="10"/>
  <c r="AP7" i="10" s="1"/>
  <c r="AP21" i="10"/>
  <c r="AP20" i="10" s="1"/>
  <c r="AP22" i="10"/>
  <c r="AP24" i="10"/>
  <c r="AP25" i="10"/>
  <c r="AP26" i="10"/>
  <c r="AP27" i="10"/>
  <c r="AP28" i="10"/>
  <c r="AP29" i="10"/>
  <c r="AP30" i="10"/>
  <c r="AP31" i="10"/>
  <c r="AP32" i="10"/>
  <c r="AP33" i="10"/>
  <c r="AP34" i="10"/>
  <c r="AP35" i="10"/>
  <c r="AP36" i="10"/>
  <c r="AP37" i="10"/>
  <c r="AP23" i="10"/>
  <c r="AP6" i="10" l="1"/>
  <c r="AP12" i="10"/>
  <c r="AP14" i="10"/>
  <c r="AP16" i="10"/>
  <c r="AV11" i="11"/>
  <c r="AP19" i="10"/>
  <c r="AP15" i="10"/>
  <c r="AP13" i="10"/>
  <c r="AP7" i="7"/>
  <c r="AP6" i="7" s="1"/>
  <c r="AP8" i="7"/>
  <c r="AP35" i="7"/>
  <c r="AP32" i="7"/>
  <c r="AP29" i="7"/>
  <c r="AP26" i="7"/>
  <c r="AP23" i="7"/>
  <c r="AP37" i="7"/>
  <c r="AP36" i="7"/>
  <c r="AP34" i="7"/>
  <c r="AP33" i="7"/>
  <c r="AP21" i="7" s="1"/>
  <c r="AP31" i="7"/>
  <c r="AP30" i="7"/>
  <c r="AP28" i="7"/>
  <c r="AP27" i="7"/>
  <c r="AP25" i="7"/>
  <c r="AP24" i="7"/>
  <c r="AP22" i="7" l="1"/>
  <c r="AP20" i="7"/>
  <c r="AP14" i="7" l="1"/>
  <c r="AP12" i="7"/>
  <c r="AP19" i="7"/>
  <c r="AP18" i="7"/>
  <c r="AP17" i="7"/>
  <c r="AP15" i="7"/>
  <c r="AP13" i="7"/>
  <c r="AP16" i="7" l="1"/>
  <c r="AP9" i="7" l="1"/>
  <c r="AP11" i="7"/>
  <c r="AP10" i="7"/>
  <c r="AM13" i="12"/>
  <c r="AN13" i="12"/>
  <c r="AO13" i="12"/>
  <c r="AP9" i="12"/>
  <c r="AO9" i="12"/>
  <c r="AO11" i="10"/>
  <c r="AO11" i="13" s="1"/>
  <c r="AO10" i="10"/>
  <c r="AO10" i="13" s="1"/>
  <c r="AO11" i="7"/>
  <c r="AO10" i="7"/>
  <c r="AO9" i="7" s="1"/>
  <c r="AO17" i="13"/>
  <c r="AO18" i="13"/>
  <c r="AO19" i="13"/>
  <c r="AO23" i="13"/>
  <c r="AO25" i="13"/>
  <c r="AO17" i="10"/>
  <c r="AP17" i="10" s="1"/>
  <c r="AO18" i="10"/>
  <c r="AP18" i="10" s="1"/>
  <c r="AO19" i="10"/>
  <c r="AO15" i="10"/>
  <c r="AO15" i="13" s="1"/>
  <c r="AO13" i="10"/>
  <c r="AO13" i="13" s="1"/>
  <c r="AO26" i="10"/>
  <c r="AO26" i="13" s="1"/>
  <c r="AO27" i="10"/>
  <c r="AO27" i="13" s="1"/>
  <c r="AO28" i="10"/>
  <c r="AO28" i="13" s="1"/>
  <c r="AO29" i="10"/>
  <c r="AO29" i="13" s="1"/>
  <c r="AO30" i="10"/>
  <c r="AO30" i="13" s="1"/>
  <c r="AO31" i="10"/>
  <c r="AO31" i="13" s="1"/>
  <c r="AO32" i="10"/>
  <c r="AO32" i="13" s="1"/>
  <c r="AO33" i="10"/>
  <c r="AO34" i="10"/>
  <c r="AO34" i="13" s="1"/>
  <c r="AO35" i="10"/>
  <c r="AO35" i="13" s="1"/>
  <c r="AO36" i="10"/>
  <c r="AO36" i="13" s="1"/>
  <c r="AO37" i="10"/>
  <c r="AO37" i="13" s="1"/>
  <c r="AO23" i="10"/>
  <c r="AO25" i="10"/>
  <c r="AO24" i="10"/>
  <c r="AO24" i="13" s="1"/>
  <c r="AO15" i="7"/>
  <c r="AO13" i="7"/>
  <c r="AO33" i="13" l="1"/>
  <c r="AO9" i="10"/>
  <c r="AO9" i="13" s="1"/>
  <c r="AO17" i="7"/>
  <c r="AO18" i="7"/>
  <c r="AO16" i="7" s="1"/>
  <c r="AO19" i="7"/>
  <c r="AO14" i="7" l="1"/>
  <c r="AO16" i="10"/>
  <c r="AO16" i="13" s="1"/>
  <c r="AO35" i="7"/>
  <c r="AO32" i="7"/>
  <c r="AO29" i="7"/>
  <c r="AO37" i="7"/>
  <c r="AO36" i="7"/>
  <c r="AO34" i="7"/>
  <c r="AO33" i="7"/>
  <c r="AO31" i="7"/>
  <c r="AO30" i="7"/>
  <c r="AO28" i="7"/>
  <c r="AO27" i="7"/>
  <c r="AO26" i="7" s="1"/>
  <c r="AO25" i="7"/>
  <c r="AO24" i="7"/>
  <c r="AN9" i="12"/>
  <c r="AO12" i="7" l="1"/>
  <c r="AO22" i="10"/>
  <c r="AO22" i="13" s="1"/>
  <c r="AO14" i="10"/>
  <c r="AO14" i="13" s="1"/>
  <c r="AO21" i="7"/>
  <c r="AO7" i="7" s="1"/>
  <c r="AO22" i="7"/>
  <c r="AO20" i="7" s="1"/>
  <c r="AO23" i="7"/>
  <c r="AP8" i="11"/>
  <c r="AN18" i="10"/>
  <c r="AN18" i="13" s="1"/>
  <c r="AN17" i="10"/>
  <c r="AN17" i="13" s="1"/>
  <c r="AM18" i="10"/>
  <c r="AM17" i="10"/>
  <c r="AK18" i="10"/>
  <c r="AK17" i="10"/>
  <c r="AL17" i="10" s="1"/>
  <c r="AJ18" i="10"/>
  <c r="AJ17" i="10"/>
  <c r="AI18" i="10"/>
  <c r="AI17" i="10"/>
  <c r="AN24" i="10"/>
  <c r="AN24" i="13" s="1"/>
  <c r="AN25" i="10"/>
  <c r="AN25" i="13" s="1"/>
  <c r="AN26" i="10"/>
  <c r="AN26" i="13" s="1"/>
  <c r="AN27" i="10"/>
  <c r="AN27" i="13" s="1"/>
  <c r="AN28" i="10"/>
  <c r="AN28" i="13" s="1"/>
  <c r="AN29" i="10"/>
  <c r="AN29" i="13" s="1"/>
  <c r="AN30" i="10"/>
  <c r="AN30" i="13" s="1"/>
  <c r="AN31" i="10"/>
  <c r="AN31" i="13" s="1"/>
  <c r="AN32" i="10"/>
  <c r="AN32" i="13" s="1"/>
  <c r="AN33" i="10"/>
  <c r="AN33" i="13" s="1"/>
  <c r="AN34" i="10"/>
  <c r="AN34" i="13" s="1"/>
  <c r="AN35" i="10"/>
  <c r="AN35" i="13" s="1"/>
  <c r="AN36" i="10"/>
  <c r="AN36" i="13" s="1"/>
  <c r="AN37" i="10"/>
  <c r="AN37" i="13" s="1"/>
  <c r="AN23" i="10"/>
  <c r="AN23" i="13" s="1"/>
  <c r="AO12" i="10" l="1"/>
  <c r="AO12" i="13" s="1"/>
  <c r="AO21" i="10"/>
  <c r="AO7" i="10" s="1"/>
  <c r="AO7" i="13" s="1"/>
  <c r="AO8" i="7"/>
  <c r="AO8" i="10" s="1"/>
  <c r="AO8" i="13" s="1"/>
  <c r="AO6" i="7" l="1"/>
  <c r="AO6" i="10" s="1"/>
  <c r="AO6" i="13" s="1"/>
  <c r="AO20" i="10"/>
  <c r="AO20" i="13" s="1"/>
  <c r="AO21" i="13"/>
  <c r="AN8" i="11"/>
  <c r="AN19" i="10"/>
  <c r="AN15" i="10"/>
  <c r="AN15" i="13" s="1"/>
  <c r="AN13" i="10"/>
  <c r="AN13" i="13" s="1"/>
  <c r="AN11" i="10"/>
  <c r="AN11" i="13" s="1"/>
  <c r="AN10" i="10"/>
  <c r="AN18" i="7"/>
  <c r="AN17" i="7"/>
  <c r="AN19" i="7"/>
  <c r="AN15" i="7"/>
  <c r="AN13" i="7"/>
  <c r="AN19" i="13" l="1"/>
  <c r="AN10" i="13"/>
  <c r="AN16" i="7"/>
  <c r="AN14" i="7" s="1"/>
  <c r="AN12" i="7" s="1"/>
  <c r="AN16" i="10" l="1"/>
  <c r="AN16" i="13" s="1"/>
  <c r="AN32" i="7"/>
  <c r="AN37" i="7"/>
  <c r="AN36" i="7"/>
  <c r="AN35" i="7" s="1"/>
  <c r="AN34" i="7"/>
  <c r="AN33" i="7"/>
  <c r="AN31" i="7"/>
  <c r="AN30" i="7"/>
  <c r="AN29" i="7" s="1"/>
  <c r="AN28" i="7"/>
  <c r="AN27" i="7"/>
  <c r="AN26" i="7" s="1"/>
  <c r="AN25" i="7"/>
  <c r="AN24" i="7"/>
  <c r="AN23" i="7" s="1"/>
  <c r="AN21" i="7" l="1"/>
  <c r="AN21" i="10"/>
  <c r="AN22" i="7"/>
  <c r="AN22" i="10"/>
  <c r="AN22" i="13" s="1"/>
  <c r="AN14" i="10"/>
  <c r="AN20" i="7"/>
  <c r="AN11" i="7"/>
  <c r="AN8" i="7" s="1"/>
  <c r="AN8" i="10" s="1"/>
  <c r="AN8" i="13" s="1"/>
  <c r="AN10" i="7"/>
  <c r="AM17" i="13"/>
  <c r="AM18" i="13"/>
  <c r="AM9" i="12"/>
  <c r="AL13" i="12" s="1"/>
  <c r="AN12" i="10" l="1"/>
  <c r="AN12" i="13" s="1"/>
  <c r="AN14" i="13"/>
  <c r="AN20" i="10"/>
  <c r="AN20" i="13" s="1"/>
  <c r="AN21" i="13"/>
  <c r="AN7" i="7"/>
  <c r="AN7" i="10" s="1"/>
  <c r="AN7" i="13" s="1"/>
  <c r="AN9" i="10"/>
  <c r="AN9" i="13" s="1"/>
  <c r="AN9" i="7"/>
  <c r="AM11" i="10"/>
  <c r="AM11" i="13" s="1"/>
  <c r="AM10" i="10"/>
  <c r="AM10" i="13" s="1"/>
  <c r="AM19" i="10"/>
  <c r="AM19" i="13" s="1"/>
  <c r="AM15" i="10"/>
  <c r="AM13" i="10"/>
  <c r="AM26" i="10"/>
  <c r="AM26" i="13" s="1"/>
  <c r="AM27" i="10"/>
  <c r="AM27" i="13" s="1"/>
  <c r="AM28" i="10"/>
  <c r="AM28" i="13" s="1"/>
  <c r="AM29" i="10"/>
  <c r="AM29" i="13" s="1"/>
  <c r="AM30" i="10"/>
  <c r="AM30" i="13" s="1"/>
  <c r="AM31" i="10"/>
  <c r="AM31" i="13" s="1"/>
  <c r="AM32" i="10"/>
  <c r="AM32" i="13" s="1"/>
  <c r="AM33" i="10"/>
  <c r="AM33" i="13" s="1"/>
  <c r="AM34" i="10"/>
  <c r="AM34" i="13" s="1"/>
  <c r="AM35" i="10"/>
  <c r="AM35" i="13" s="1"/>
  <c r="AM36" i="10"/>
  <c r="AM36" i="13" s="1"/>
  <c r="AM37" i="10"/>
  <c r="AM37" i="13" s="1"/>
  <c r="AM23" i="10"/>
  <c r="AM23" i="13" s="1"/>
  <c r="AM25" i="10"/>
  <c r="AM25" i="13" s="1"/>
  <c r="AM24" i="10"/>
  <c r="AM18" i="7"/>
  <c r="AM17" i="7"/>
  <c r="AM19" i="7"/>
  <c r="AM15" i="7"/>
  <c r="AM13" i="7"/>
  <c r="AN6" i="7" l="1"/>
  <c r="AN6" i="10" s="1"/>
  <c r="AN6" i="13" s="1"/>
  <c r="AM13" i="13"/>
  <c r="AM15" i="13"/>
  <c r="AM24" i="13"/>
  <c r="AM16" i="7"/>
  <c r="AM16" i="10" s="1"/>
  <c r="AM26" i="7"/>
  <c r="AM37" i="7"/>
  <c r="AM36" i="7"/>
  <c r="AM35" i="7" s="1"/>
  <c r="AM34" i="7"/>
  <c r="AM33" i="7"/>
  <c r="AM32" i="7" s="1"/>
  <c r="AM31" i="7"/>
  <c r="AM30" i="7"/>
  <c r="AM29" i="7" s="1"/>
  <c r="AM28" i="7"/>
  <c r="AM27" i="7"/>
  <c r="AM21" i="7" s="1"/>
  <c r="AM25" i="7"/>
  <c r="AM22" i="7" s="1"/>
  <c r="AM24" i="7"/>
  <c r="AM21" i="10" s="1"/>
  <c r="AM20" i="7" l="1"/>
  <c r="AM7" i="7"/>
  <c r="AM23" i="7"/>
  <c r="AM22" i="10"/>
  <c r="AM22" i="13" s="1"/>
  <c r="AM14" i="7"/>
  <c r="AM8" i="7" s="1"/>
  <c r="AM21" i="13"/>
  <c r="AM20" i="10"/>
  <c r="AM20" i="13" s="1"/>
  <c r="AM7" i="10"/>
  <c r="AM7" i="13" s="1"/>
  <c r="AM16" i="13"/>
  <c r="AM12" i="7"/>
  <c r="AM6" i="7"/>
  <c r="AM14" i="10" l="1"/>
  <c r="AM14" i="13" s="1"/>
  <c r="AM12" i="10"/>
  <c r="AM12" i="13" s="1"/>
  <c r="AM8" i="10"/>
  <c r="AM8" i="13" s="1"/>
  <c r="AM9" i="7"/>
  <c r="AM9" i="10" s="1"/>
  <c r="AM9" i="13" s="1"/>
  <c r="AL9" i="12"/>
  <c r="AK13" i="12" s="1"/>
  <c r="AJ13" i="12" s="1"/>
  <c r="AK9" i="12"/>
  <c r="AM6" i="10" l="1"/>
  <c r="AM6" i="13" s="1"/>
  <c r="AL19" i="10"/>
  <c r="AL15" i="10"/>
  <c r="AL13" i="10"/>
  <c r="AL35" i="10"/>
  <c r="AL35" i="13" s="1"/>
  <c r="AL32" i="10"/>
  <c r="AL32" i="13" s="1"/>
  <c r="AL29" i="10"/>
  <c r="AL29" i="13" s="1"/>
  <c r="AL26" i="10"/>
  <c r="AL26" i="13" s="1"/>
  <c r="AL23" i="10"/>
  <c r="AL23" i="13" s="1"/>
  <c r="AL37" i="10"/>
  <c r="AL37" i="13" s="1"/>
  <c r="AL36" i="10"/>
  <c r="AL36" i="13" s="1"/>
  <c r="AL34" i="10"/>
  <c r="AL34" i="13" s="1"/>
  <c r="AL33" i="10"/>
  <c r="AL33" i="13" s="1"/>
  <c r="AL31" i="10"/>
  <c r="AL31" i="13" s="1"/>
  <c r="AL30" i="10"/>
  <c r="AL30" i="13" s="1"/>
  <c r="AL28" i="10"/>
  <c r="AL28" i="13" s="1"/>
  <c r="AL27" i="10"/>
  <c r="AL27" i="13" s="1"/>
  <c r="AL25" i="10"/>
  <c r="AL25" i="13" s="1"/>
  <c r="AL24" i="10"/>
  <c r="AL24" i="13" s="1"/>
  <c r="AL11" i="10"/>
  <c r="AL11" i="13" s="1"/>
  <c r="AL10" i="10"/>
  <c r="AL10" i="13" s="1"/>
  <c r="AL9" i="7"/>
  <c r="AL19" i="7"/>
  <c r="AL18" i="7"/>
  <c r="AL17" i="7"/>
  <c r="AL15" i="7"/>
  <c r="AL13" i="7"/>
  <c r="AL16" i="7" l="1"/>
  <c r="AL13" i="13"/>
  <c r="AL15" i="13"/>
  <c r="AL19" i="13"/>
  <c r="AL14" i="7"/>
  <c r="AL9" i="10"/>
  <c r="AL9" i="13" s="1"/>
  <c r="AL37" i="7"/>
  <c r="AL36" i="7"/>
  <c r="AL35" i="7" s="1"/>
  <c r="AL34" i="7"/>
  <c r="AL33" i="7"/>
  <c r="AL31" i="7"/>
  <c r="AL30" i="7"/>
  <c r="AL28" i="7"/>
  <c r="AL27" i="7"/>
  <c r="AL25" i="7"/>
  <c r="AL24" i="7"/>
  <c r="AL23" i="7" s="1"/>
  <c r="AK11" i="10"/>
  <c r="AK11" i="13" s="1"/>
  <c r="AK10" i="10"/>
  <c r="AK13" i="10"/>
  <c r="AK13" i="13" s="1"/>
  <c r="AK15" i="10"/>
  <c r="AK15" i="13" s="1"/>
  <c r="AJ9" i="12"/>
  <c r="AI13" i="12" s="1"/>
  <c r="AK19" i="10"/>
  <c r="AK19" i="13" s="1"/>
  <c r="AJ35" i="10"/>
  <c r="AK35" i="10"/>
  <c r="AK35" i="13" s="1"/>
  <c r="AI35" i="10"/>
  <c r="AJ32" i="10"/>
  <c r="AK32" i="10"/>
  <c r="AK32" i="13" s="1"/>
  <c r="AI32" i="10"/>
  <c r="AJ29" i="10"/>
  <c r="AK29" i="10"/>
  <c r="AK29" i="13" s="1"/>
  <c r="AI29" i="10"/>
  <c r="AJ26" i="10"/>
  <c r="AK26" i="10"/>
  <c r="AK26" i="13" s="1"/>
  <c r="AI26" i="10"/>
  <c r="AJ23" i="10"/>
  <c r="AK23" i="10"/>
  <c r="AK23" i="13" s="1"/>
  <c r="AI23" i="10"/>
  <c r="AJ36" i="10"/>
  <c r="AK36" i="10"/>
  <c r="AK36" i="13" s="1"/>
  <c r="AJ37" i="10"/>
  <c r="AK37" i="10"/>
  <c r="AK37" i="13" s="1"/>
  <c r="AI37" i="10"/>
  <c r="AI36" i="10"/>
  <c r="AJ33" i="10"/>
  <c r="AK33" i="10"/>
  <c r="AK33" i="13" s="1"/>
  <c r="AJ34" i="10"/>
  <c r="AK34" i="10"/>
  <c r="AK34" i="13" s="1"/>
  <c r="AI34" i="10"/>
  <c r="AI33" i="10"/>
  <c r="AJ30" i="10"/>
  <c r="AK30" i="10"/>
  <c r="AK30" i="13" s="1"/>
  <c r="AJ31" i="10"/>
  <c r="AK31" i="10"/>
  <c r="AK31" i="13" s="1"/>
  <c r="AI31" i="10"/>
  <c r="AI30" i="10"/>
  <c r="AJ27" i="10"/>
  <c r="AK27" i="10"/>
  <c r="AK27" i="13" s="1"/>
  <c r="AJ28" i="10"/>
  <c r="AK28" i="10"/>
  <c r="AK28" i="13" s="1"/>
  <c r="AI28" i="10"/>
  <c r="AI27" i="10"/>
  <c r="AJ24" i="10"/>
  <c r="AK24" i="10"/>
  <c r="AK24" i="13" s="1"/>
  <c r="AJ25" i="10"/>
  <c r="AK25" i="10"/>
  <c r="AK25" i="13" s="1"/>
  <c r="AI25" i="10"/>
  <c r="AI24" i="10"/>
  <c r="AK11" i="7"/>
  <c r="AK10" i="7"/>
  <c r="AK9" i="7" s="1"/>
  <c r="AK13" i="7"/>
  <c r="AK15" i="7"/>
  <c r="AL29" i="7" l="1"/>
  <c r="AL22" i="7"/>
  <c r="AL8" i="7" s="1"/>
  <c r="AK9" i="10"/>
  <c r="AK9" i="13" s="1"/>
  <c r="AK10" i="13"/>
  <c r="AL32" i="7"/>
  <c r="AL21" i="7"/>
  <c r="AL26" i="7"/>
  <c r="AL12" i="7"/>
  <c r="AL22" i="10"/>
  <c r="AL22" i="13" s="1"/>
  <c r="AK18" i="7"/>
  <c r="AK17" i="7"/>
  <c r="AK19" i="7"/>
  <c r="AK35" i="7"/>
  <c r="AJ36" i="7"/>
  <c r="AK36" i="7"/>
  <c r="AJ37" i="7"/>
  <c r="AK37" i="7"/>
  <c r="AI37" i="7"/>
  <c r="AI36" i="7"/>
  <c r="AJ33" i="7"/>
  <c r="AK33" i="7"/>
  <c r="AK32" i="7" s="1"/>
  <c r="AJ34" i="7"/>
  <c r="AK34" i="7"/>
  <c r="AI34" i="7"/>
  <c r="AI33" i="7"/>
  <c r="AJ30" i="7"/>
  <c r="AK30" i="7"/>
  <c r="AJ31" i="7"/>
  <c r="AK31" i="7"/>
  <c r="AI31" i="7"/>
  <c r="AI30" i="7"/>
  <c r="AJ27" i="7"/>
  <c r="AK27" i="7"/>
  <c r="AJ28" i="7"/>
  <c r="AK28" i="7"/>
  <c r="AK26" i="7" s="1"/>
  <c r="AI28" i="7"/>
  <c r="AI27" i="7"/>
  <c r="AJ24" i="7"/>
  <c r="AJ23" i="7" s="1"/>
  <c r="AK24" i="7"/>
  <c r="AJ25" i="7"/>
  <c r="AK25" i="7"/>
  <c r="AI25" i="7"/>
  <c r="AI24" i="7"/>
  <c r="AJ23" i="13"/>
  <c r="AK16" i="7" l="1"/>
  <c r="AK29" i="7"/>
  <c r="AK14" i="7"/>
  <c r="AK21" i="7"/>
  <c r="AK21" i="10" s="1"/>
  <c r="AK21" i="13" s="1"/>
  <c r="AL7" i="7"/>
  <c r="AL6" i="7" s="1"/>
  <c r="AL20" i="7"/>
  <c r="AK22" i="10"/>
  <c r="AK22" i="13" s="1"/>
  <c r="AK23" i="7"/>
  <c r="AK22" i="7"/>
  <c r="AL21" i="10"/>
  <c r="AL21" i="13" s="1"/>
  <c r="AJ24" i="13"/>
  <c r="AJ25" i="13"/>
  <c r="AJ26" i="13"/>
  <c r="AJ27" i="13"/>
  <c r="AJ28" i="13"/>
  <c r="AJ29" i="13"/>
  <c r="AJ30" i="13"/>
  <c r="AJ31" i="13"/>
  <c r="AJ32" i="13"/>
  <c r="AJ33" i="13"/>
  <c r="AJ34" i="13"/>
  <c r="AJ35" i="13"/>
  <c r="AJ36" i="13"/>
  <c r="AJ37" i="13"/>
  <c r="AJ29" i="7"/>
  <c r="AJ22" i="7"/>
  <c r="AJ22" i="10" s="1"/>
  <c r="AJ22" i="13" s="1"/>
  <c r="AJ32" i="7"/>
  <c r="AJ35" i="7"/>
  <c r="AJ21" i="7"/>
  <c r="AJ21" i="10" s="1"/>
  <c r="AJ26" i="7"/>
  <c r="AK20" i="7" l="1"/>
  <c r="AK20" i="10" s="1"/>
  <c r="AK20" i="13" s="1"/>
  <c r="AK7" i="7"/>
  <c r="AL20" i="10"/>
  <c r="AL20" i="13" s="1"/>
  <c r="AL7" i="10"/>
  <c r="AL7" i="13" s="1"/>
  <c r="AK8" i="7"/>
  <c r="AK12" i="7"/>
  <c r="AJ21" i="13"/>
  <c r="AJ10" i="13"/>
  <c r="AJ11" i="10"/>
  <c r="AJ11" i="13" s="1"/>
  <c r="AJ10" i="10"/>
  <c r="AJ11" i="7"/>
  <c r="AJ10" i="7"/>
  <c r="AJ19" i="10"/>
  <c r="AJ19" i="13" s="1"/>
  <c r="AK6" i="7" l="1"/>
  <c r="AK7" i="10"/>
  <c r="AK7" i="13" s="1"/>
  <c r="AJ15" i="10"/>
  <c r="AJ15" i="13" s="1"/>
  <c r="AJ13" i="10"/>
  <c r="AJ13" i="13" s="1"/>
  <c r="AJ20" i="7"/>
  <c r="AJ20" i="10" s="1"/>
  <c r="AJ20" i="13" s="1"/>
  <c r="AJ9" i="7"/>
  <c r="AJ9" i="10" s="1"/>
  <c r="AJ9" i="13" s="1"/>
  <c r="AJ19" i="7"/>
  <c r="AJ18" i="7"/>
  <c r="AJ17" i="7"/>
  <c r="AJ15" i="7"/>
  <c r="AJ13" i="7"/>
  <c r="AJ7" i="7" s="1"/>
  <c r="AJ7" i="10" l="1"/>
  <c r="AJ7" i="13" s="1"/>
  <c r="AJ16" i="7"/>
  <c r="AJ14" i="7" s="1"/>
  <c r="AJ8" i="7" l="1"/>
  <c r="AJ6" i="7" s="1"/>
  <c r="AJ12" i="7"/>
  <c r="AI9" i="12"/>
  <c r="AH13" i="12" s="1"/>
  <c r="AH9" i="12"/>
  <c r="AG9" i="12"/>
  <c r="AF9" i="12"/>
  <c r="AE9" i="12"/>
  <c r="AD9" i="12"/>
  <c r="AC9" i="12"/>
  <c r="AB9" i="12"/>
  <c r="AA9" i="12"/>
  <c r="Z9" i="12"/>
  <c r="Y9" i="12"/>
  <c r="X9" i="12"/>
  <c r="W9" i="12"/>
  <c r="V9" i="12"/>
  <c r="U9" i="12"/>
  <c r="T9" i="12"/>
  <c r="S9" i="12"/>
  <c r="R9" i="12"/>
  <c r="Q9" i="12"/>
  <c r="P9" i="12"/>
  <c r="O9" i="12"/>
  <c r="N9" i="12"/>
  <c r="M9" i="12"/>
  <c r="L9" i="12"/>
  <c r="K9" i="12"/>
  <c r="J9" i="12"/>
  <c r="I9" i="12"/>
  <c r="H9" i="12"/>
  <c r="G9" i="12"/>
  <c r="F9" i="12"/>
  <c r="E9" i="12"/>
  <c r="D9" i="12"/>
  <c r="C9" i="12"/>
  <c r="AG13" i="12" l="1"/>
  <c r="AF13" i="12" s="1"/>
  <c r="AE13" i="12" s="1"/>
  <c r="AD13" i="12" s="1"/>
  <c r="AC13" i="12" s="1"/>
  <c r="AB13" i="12" s="1"/>
  <c r="AA13" i="12" s="1"/>
  <c r="Z13" i="12" s="1"/>
  <c r="Y13" i="12" s="1"/>
  <c r="X13" i="12" s="1"/>
  <c r="W13" i="12" s="1"/>
  <c r="V13" i="12" s="1"/>
  <c r="U13" i="12" s="1"/>
  <c r="T13" i="12" s="1"/>
  <c r="S13" i="12" s="1"/>
  <c r="R13" i="12" s="1"/>
  <c r="Q13" i="12" s="1"/>
  <c r="P13" i="12" s="1"/>
  <c r="O13" i="12" s="1"/>
  <c r="N13" i="12" s="1"/>
  <c r="M13" i="12" s="1"/>
  <c r="L13" i="12" s="1"/>
  <c r="K13" i="12" s="1"/>
  <c r="J13" i="12" s="1"/>
  <c r="I13" i="12" s="1"/>
  <c r="H13" i="12" s="1"/>
  <c r="G13" i="12" s="1"/>
  <c r="F13" i="12" s="1"/>
  <c r="E13" i="12" s="1"/>
  <c r="D13" i="12" s="1"/>
  <c r="C13" i="12" s="1"/>
  <c r="C19" i="13" s="1"/>
  <c r="S19" i="10"/>
  <c r="D19" i="13" l="1"/>
  <c r="F19" i="13"/>
  <c r="H19" i="13"/>
  <c r="I19" i="13"/>
  <c r="E19" i="13"/>
  <c r="G19" i="13"/>
  <c r="T19" i="10"/>
  <c r="S19" i="13"/>
  <c r="R19" i="10"/>
  <c r="W19" i="10"/>
  <c r="AA19" i="10"/>
  <c r="AB19" i="10" l="1"/>
  <c r="AA19" i="13"/>
  <c r="Q19" i="10"/>
  <c r="R19" i="13"/>
  <c r="X19" i="10"/>
  <c r="W19" i="13"/>
  <c r="U19" i="10"/>
  <c r="T19" i="13"/>
  <c r="AE18" i="10"/>
  <c r="AE17" i="10"/>
  <c r="AA18" i="10"/>
  <c r="AA17" i="10"/>
  <c r="W18" i="10"/>
  <c r="W17" i="10"/>
  <c r="S18" i="10"/>
  <c r="S18" i="13" s="1"/>
  <c r="S17" i="10"/>
  <c r="S17" i="13" s="1"/>
  <c r="AI17" i="13" l="1"/>
  <c r="AK17" i="13"/>
  <c r="AI18" i="13"/>
  <c r="X18" i="10"/>
  <c r="W18" i="13"/>
  <c r="AB17" i="10"/>
  <c r="AA17" i="13"/>
  <c r="X17" i="10"/>
  <c r="W17" i="13"/>
  <c r="AF17" i="10"/>
  <c r="AE17" i="13"/>
  <c r="AC19" i="10"/>
  <c r="AB19" i="13"/>
  <c r="V19" i="10"/>
  <c r="V19" i="13" s="1"/>
  <c r="U19" i="13"/>
  <c r="AB18" i="10"/>
  <c r="AA18" i="13"/>
  <c r="Y19" i="10"/>
  <c r="X19" i="13"/>
  <c r="AF18" i="10"/>
  <c r="AE18" i="13"/>
  <c r="P19" i="10"/>
  <c r="Q19" i="13"/>
  <c r="T18" i="10"/>
  <c r="R18" i="10"/>
  <c r="R18" i="13" s="1"/>
  <c r="R17" i="10"/>
  <c r="R17" i="13" s="1"/>
  <c r="T17" i="10"/>
  <c r="AE19" i="10"/>
  <c r="AE19" i="13" s="1"/>
  <c r="AE15" i="10"/>
  <c r="AE13" i="10"/>
  <c r="AJ18" i="13" l="1"/>
  <c r="AK18" i="13"/>
  <c r="AJ17" i="13"/>
  <c r="AJ16" i="10"/>
  <c r="U17" i="10"/>
  <c r="T17" i="13"/>
  <c r="Y18" i="10"/>
  <c r="X18" i="13"/>
  <c r="Q18" i="10"/>
  <c r="AD15" i="10"/>
  <c r="AE15" i="13"/>
  <c r="AC17" i="10"/>
  <c r="AB17" i="13"/>
  <c r="AD19" i="10"/>
  <c r="AD19" i="13" s="1"/>
  <c r="AC19" i="13"/>
  <c r="Z19" i="10"/>
  <c r="Z19" i="13" s="1"/>
  <c r="Y19" i="13"/>
  <c r="AG17" i="10"/>
  <c r="AF17" i="13"/>
  <c r="AG18" i="10"/>
  <c r="AF18" i="13"/>
  <c r="O19" i="10"/>
  <c r="P19" i="13"/>
  <c r="U18" i="10"/>
  <c r="T18" i="13"/>
  <c r="AC18" i="10"/>
  <c r="AB18" i="13"/>
  <c r="Y17" i="10"/>
  <c r="X17" i="13"/>
  <c r="AD13" i="10"/>
  <c r="AE13" i="13"/>
  <c r="Q17" i="10"/>
  <c r="AF19" i="10"/>
  <c r="AF19" i="13" s="1"/>
  <c r="AF15" i="10"/>
  <c r="AF15" i="13" s="1"/>
  <c r="AF13" i="10"/>
  <c r="AF13" i="13" s="1"/>
  <c r="AL17" i="13" l="1"/>
  <c r="AL18" i="10"/>
  <c r="AK16" i="10"/>
  <c r="AK16" i="13" s="1"/>
  <c r="AL16" i="10"/>
  <c r="AJ14" i="10"/>
  <c r="AJ8" i="10" s="1"/>
  <c r="AJ16" i="13"/>
  <c r="Z18" i="10"/>
  <c r="Z18" i="13" s="1"/>
  <c r="Y18" i="13"/>
  <c r="AC13" i="10"/>
  <c r="AD13" i="13"/>
  <c r="N19" i="10"/>
  <c r="O19" i="13"/>
  <c r="V17" i="10"/>
  <c r="V17" i="13" s="1"/>
  <c r="U17" i="13"/>
  <c r="Z17" i="10"/>
  <c r="Z17" i="13" s="1"/>
  <c r="Y17" i="13"/>
  <c r="AH18" i="10"/>
  <c r="AH18" i="13" s="1"/>
  <c r="AG18" i="13"/>
  <c r="AD17" i="10"/>
  <c r="AD17" i="13" s="1"/>
  <c r="AC17" i="13"/>
  <c r="AD18" i="10"/>
  <c r="AD18" i="13" s="1"/>
  <c r="AC18" i="13"/>
  <c r="AH17" i="10"/>
  <c r="AH17" i="13" s="1"/>
  <c r="AG17" i="13"/>
  <c r="AC15" i="10"/>
  <c r="AD15" i="13"/>
  <c r="P17" i="10"/>
  <c r="Q17" i="13"/>
  <c r="P18" i="10"/>
  <c r="Q18" i="13"/>
  <c r="V18" i="10"/>
  <c r="V18" i="13" s="1"/>
  <c r="U18" i="13"/>
  <c r="AG19" i="10"/>
  <c r="AG19" i="13" s="1"/>
  <c r="AG15" i="10"/>
  <c r="AG15" i="13" s="1"/>
  <c r="AG13" i="10"/>
  <c r="AG13" i="13" s="1"/>
  <c r="AL18" i="13" l="1"/>
  <c r="AL16" i="13"/>
  <c r="AK14" i="10"/>
  <c r="AK14" i="13" s="1"/>
  <c r="AL14" i="10"/>
  <c r="AJ8" i="13"/>
  <c r="AJ6" i="10"/>
  <c r="AJ6" i="13" s="1"/>
  <c r="AJ14" i="13"/>
  <c r="AJ12" i="10"/>
  <c r="AJ12" i="13" s="1"/>
  <c r="O18" i="10"/>
  <c r="P18" i="13"/>
  <c r="O17" i="10"/>
  <c r="P17" i="13"/>
  <c r="M19" i="10"/>
  <c r="N19" i="13"/>
  <c r="AB15" i="10"/>
  <c r="AC15" i="13"/>
  <c r="AB13" i="10"/>
  <c r="AC13" i="13"/>
  <c r="AH19" i="10"/>
  <c r="AH19" i="13" s="1"/>
  <c r="AH15" i="10"/>
  <c r="AH15" i="13" s="1"/>
  <c r="AH13" i="10"/>
  <c r="AH13" i="13" s="1"/>
  <c r="AL14" i="13" l="1"/>
  <c r="AL12" i="10"/>
  <c r="AL12" i="13" s="1"/>
  <c r="AL8" i="10"/>
  <c r="AL8" i="13" s="1"/>
  <c r="AK12" i="10"/>
  <c r="AK12" i="13" s="1"/>
  <c r="AK8" i="10"/>
  <c r="AK8" i="13" s="1"/>
  <c r="N17" i="10"/>
  <c r="O17" i="13"/>
  <c r="N18" i="10"/>
  <c r="O18" i="13"/>
  <c r="L19" i="10"/>
  <c r="M19" i="13"/>
  <c r="AA13" i="10"/>
  <c r="AB13" i="13"/>
  <c r="AA15" i="10"/>
  <c r="AB15" i="13"/>
  <c r="AI19" i="10"/>
  <c r="AI15" i="10"/>
  <c r="AI15" i="13" s="1"/>
  <c r="AI13" i="10"/>
  <c r="AI13" i="13" s="1"/>
  <c r="AK6" i="10" l="1"/>
  <c r="AK6" i="13" s="1"/>
  <c r="AL6" i="10"/>
  <c r="AL6" i="13" s="1"/>
  <c r="K19" i="10"/>
  <c r="L19" i="13"/>
  <c r="AI19" i="13"/>
  <c r="M18" i="10"/>
  <c r="N18" i="13"/>
  <c r="Z15" i="10"/>
  <c r="AA15" i="13"/>
  <c r="M17" i="10"/>
  <c r="N17" i="13"/>
  <c r="Z13" i="10"/>
  <c r="AA13" i="13"/>
  <c r="AI35" i="13"/>
  <c r="AH35" i="10"/>
  <c r="AH35" i="13" s="1"/>
  <c r="AG35" i="10"/>
  <c r="AG35" i="13" s="1"/>
  <c r="AF35" i="10"/>
  <c r="AF35" i="13" s="1"/>
  <c r="AE35" i="10"/>
  <c r="AE35" i="13" s="1"/>
  <c r="AD35" i="10"/>
  <c r="AD35" i="13" s="1"/>
  <c r="AC35" i="10"/>
  <c r="AC35" i="13" s="1"/>
  <c r="AB35" i="10"/>
  <c r="AB35" i="13" s="1"/>
  <c r="AA35" i="10"/>
  <c r="AA35" i="13" s="1"/>
  <c r="Z35" i="10"/>
  <c r="Z35" i="13" s="1"/>
  <c r="Y35" i="10"/>
  <c r="Y35" i="13" s="1"/>
  <c r="X35" i="10"/>
  <c r="X35" i="13" s="1"/>
  <c r="W35" i="10"/>
  <c r="W35" i="13" s="1"/>
  <c r="V35" i="10"/>
  <c r="V35" i="13" s="1"/>
  <c r="U35" i="10"/>
  <c r="U35" i="13" s="1"/>
  <c r="T35" i="10"/>
  <c r="T35" i="13" s="1"/>
  <c r="S35" i="10"/>
  <c r="S35" i="13" s="1"/>
  <c r="R35" i="10"/>
  <c r="R35" i="13" s="1"/>
  <c r="Q35" i="10"/>
  <c r="Q35" i="13" s="1"/>
  <c r="P35" i="10"/>
  <c r="P35" i="13" s="1"/>
  <c r="O35" i="10"/>
  <c r="O35" i="13" s="1"/>
  <c r="N35" i="10"/>
  <c r="N35" i="13" s="1"/>
  <c r="M35" i="10"/>
  <c r="M35" i="13" s="1"/>
  <c r="L35" i="10"/>
  <c r="L35" i="13" s="1"/>
  <c r="K35" i="10"/>
  <c r="K35" i="13" s="1"/>
  <c r="J35" i="10"/>
  <c r="J35" i="13" s="1"/>
  <c r="I35" i="10"/>
  <c r="I35" i="13" s="1"/>
  <c r="H35" i="10"/>
  <c r="H35" i="13" s="1"/>
  <c r="G35" i="10"/>
  <c r="G35" i="13" s="1"/>
  <c r="F35" i="10"/>
  <c r="F35" i="13" s="1"/>
  <c r="E35" i="10"/>
  <c r="E35" i="13" s="1"/>
  <c r="D35" i="10"/>
  <c r="D35" i="13" s="1"/>
  <c r="C35" i="10"/>
  <c r="C35" i="13" s="1"/>
  <c r="AI32" i="13"/>
  <c r="AH32" i="10"/>
  <c r="AH32" i="13" s="1"/>
  <c r="AG32" i="10"/>
  <c r="AG32" i="13" s="1"/>
  <c r="AF32" i="10"/>
  <c r="AF32" i="13" s="1"/>
  <c r="AE32" i="10"/>
  <c r="AE32" i="13" s="1"/>
  <c r="AD32" i="10"/>
  <c r="AD32" i="13" s="1"/>
  <c r="AC32" i="10"/>
  <c r="AC32" i="13" s="1"/>
  <c r="AB32" i="10"/>
  <c r="AB32" i="13" s="1"/>
  <c r="AA32" i="10"/>
  <c r="AA32" i="13" s="1"/>
  <c r="Z32" i="10"/>
  <c r="Z32" i="13" s="1"/>
  <c r="Y32" i="10"/>
  <c r="Y32" i="13" s="1"/>
  <c r="X32" i="10"/>
  <c r="X32" i="13" s="1"/>
  <c r="W32" i="10"/>
  <c r="W32" i="13" s="1"/>
  <c r="V32" i="10"/>
  <c r="V32" i="13" s="1"/>
  <c r="U32" i="10"/>
  <c r="U32" i="13" s="1"/>
  <c r="T32" i="10"/>
  <c r="T32" i="13" s="1"/>
  <c r="S32" i="10"/>
  <c r="S32" i="13" s="1"/>
  <c r="R32" i="10"/>
  <c r="R32" i="13" s="1"/>
  <c r="Q32" i="10"/>
  <c r="Q32" i="13" s="1"/>
  <c r="P32" i="10"/>
  <c r="P32" i="13" s="1"/>
  <c r="O32" i="10"/>
  <c r="O32" i="13" s="1"/>
  <c r="N32" i="10"/>
  <c r="N32" i="13" s="1"/>
  <c r="M32" i="10"/>
  <c r="M32" i="13" s="1"/>
  <c r="L32" i="10"/>
  <c r="L32" i="13" s="1"/>
  <c r="K32" i="10"/>
  <c r="K32" i="13" s="1"/>
  <c r="J32" i="10"/>
  <c r="J32" i="13" s="1"/>
  <c r="I32" i="10"/>
  <c r="I32" i="13" s="1"/>
  <c r="H32" i="10"/>
  <c r="H32" i="13" s="1"/>
  <c r="G32" i="10"/>
  <c r="G32" i="13" s="1"/>
  <c r="F32" i="10"/>
  <c r="F32" i="13" s="1"/>
  <c r="E32" i="10"/>
  <c r="E32" i="13" s="1"/>
  <c r="D32" i="10"/>
  <c r="D32" i="13" s="1"/>
  <c r="C32" i="10"/>
  <c r="C32" i="13" s="1"/>
  <c r="AI29" i="13"/>
  <c r="AH29" i="10"/>
  <c r="AH29" i="13" s="1"/>
  <c r="AG29" i="10"/>
  <c r="AG29" i="13" s="1"/>
  <c r="AF29" i="10"/>
  <c r="AF29" i="13" s="1"/>
  <c r="AE29" i="10"/>
  <c r="AE29" i="13" s="1"/>
  <c r="AD29" i="10"/>
  <c r="AD29" i="13" s="1"/>
  <c r="AC29" i="10"/>
  <c r="AC29" i="13" s="1"/>
  <c r="AB29" i="10"/>
  <c r="AB29" i="13" s="1"/>
  <c r="AA29" i="10"/>
  <c r="AA29" i="13" s="1"/>
  <c r="Z29" i="10"/>
  <c r="Z29" i="13" s="1"/>
  <c r="Y29" i="10"/>
  <c r="Y29" i="13" s="1"/>
  <c r="X29" i="10"/>
  <c r="X29" i="13" s="1"/>
  <c r="W29" i="10"/>
  <c r="W29" i="13" s="1"/>
  <c r="V29" i="10"/>
  <c r="V29" i="13" s="1"/>
  <c r="U29" i="10"/>
  <c r="U29" i="13" s="1"/>
  <c r="T29" i="10"/>
  <c r="T29" i="13" s="1"/>
  <c r="S29" i="10"/>
  <c r="S29" i="13" s="1"/>
  <c r="R29" i="10"/>
  <c r="R29" i="13" s="1"/>
  <c r="Q29" i="10"/>
  <c r="Q29" i="13" s="1"/>
  <c r="P29" i="10"/>
  <c r="P29" i="13" s="1"/>
  <c r="O29" i="10"/>
  <c r="O29" i="13" s="1"/>
  <c r="N29" i="10"/>
  <c r="N29" i="13" s="1"/>
  <c r="M29" i="10"/>
  <c r="M29" i="13" s="1"/>
  <c r="L29" i="10"/>
  <c r="L29" i="13" s="1"/>
  <c r="K29" i="10"/>
  <c r="K29" i="13" s="1"/>
  <c r="J29" i="10"/>
  <c r="J29" i="13" s="1"/>
  <c r="I29" i="10"/>
  <c r="I29" i="13" s="1"/>
  <c r="H29" i="10"/>
  <c r="H29" i="13" s="1"/>
  <c r="G29" i="10"/>
  <c r="G29" i="13" s="1"/>
  <c r="F29" i="10"/>
  <c r="F29" i="13" s="1"/>
  <c r="E29" i="10"/>
  <c r="E29" i="13" s="1"/>
  <c r="D29" i="10"/>
  <c r="D29" i="13" s="1"/>
  <c r="C29" i="10"/>
  <c r="C29" i="13" s="1"/>
  <c r="AI26" i="13"/>
  <c r="AH26" i="10"/>
  <c r="AH26" i="13" s="1"/>
  <c r="AG26" i="10"/>
  <c r="AG26" i="13" s="1"/>
  <c r="AF26" i="10"/>
  <c r="AF26" i="13" s="1"/>
  <c r="AE26" i="10"/>
  <c r="AE26" i="13" s="1"/>
  <c r="AD26" i="10"/>
  <c r="AD26" i="13" s="1"/>
  <c r="AC26" i="10"/>
  <c r="AC26" i="13" s="1"/>
  <c r="AB26" i="10"/>
  <c r="AB26" i="13" s="1"/>
  <c r="AA26" i="10"/>
  <c r="AA26" i="13" s="1"/>
  <c r="Z26" i="10"/>
  <c r="Z26" i="13" s="1"/>
  <c r="Y26" i="10"/>
  <c r="Y26" i="13" s="1"/>
  <c r="X26" i="10"/>
  <c r="X26" i="13" s="1"/>
  <c r="W26" i="10"/>
  <c r="W26" i="13" s="1"/>
  <c r="V26" i="10"/>
  <c r="V26" i="13" s="1"/>
  <c r="U26" i="10"/>
  <c r="U26" i="13" s="1"/>
  <c r="T26" i="10"/>
  <c r="T26" i="13" s="1"/>
  <c r="S26" i="10"/>
  <c r="S26" i="13" s="1"/>
  <c r="R26" i="10"/>
  <c r="R26" i="13" s="1"/>
  <c r="Q26" i="10"/>
  <c r="Q26" i="13" s="1"/>
  <c r="P26" i="10"/>
  <c r="P26" i="13" s="1"/>
  <c r="O26" i="10"/>
  <c r="O26" i="13" s="1"/>
  <c r="N26" i="10"/>
  <c r="N26" i="13" s="1"/>
  <c r="M26" i="10"/>
  <c r="M26" i="13" s="1"/>
  <c r="L26" i="10"/>
  <c r="L26" i="13" s="1"/>
  <c r="K26" i="10"/>
  <c r="K26" i="13" s="1"/>
  <c r="J26" i="10"/>
  <c r="J26" i="13" s="1"/>
  <c r="I26" i="10"/>
  <c r="I26" i="13" s="1"/>
  <c r="H26" i="10"/>
  <c r="H26" i="13" s="1"/>
  <c r="G26" i="10"/>
  <c r="G26" i="13" s="1"/>
  <c r="F26" i="10"/>
  <c r="F26" i="13" s="1"/>
  <c r="E26" i="10"/>
  <c r="E26" i="13" s="1"/>
  <c r="D26" i="10"/>
  <c r="D26" i="13" s="1"/>
  <c r="C26" i="10"/>
  <c r="C26" i="13" s="1"/>
  <c r="D23" i="10"/>
  <c r="D23" i="13" s="1"/>
  <c r="E23" i="10"/>
  <c r="E23" i="13" s="1"/>
  <c r="F23" i="10"/>
  <c r="F23" i="13" s="1"/>
  <c r="G23" i="10"/>
  <c r="G23" i="13" s="1"/>
  <c r="H23" i="10"/>
  <c r="H23" i="13" s="1"/>
  <c r="I23" i="10"/>
  <c r="I23" i="13" s="1"/>
  <c r="J23" i="10"/>
  <c r="J23" i="13" s="1"/>
  <c r="K23" i="10"/>
  <c r="K23" i="13" s="1"/>
  <c r="L23" i="10"/>
  <c r="L23" i="13" s="1"/>
  <c r="M23" i="10"/>
  <c r="M23" i="13" s="1"/>
  <c r="N23" i="10"/>
  <c r="N23" i="13" s="1"/>
  <c r="O23" i="10"/>
  <c r="O23" i="13" s="1"/>
  <c r="P23" i="10"/>
  <c r="P23" i="13" s="1"/>
  <c r="Q23" i="10"/>
  <c r="Q23" i="13" s="1"/>
  <c r="R23" i="10"/>
  <c r="R23" i="13" s="1"/>
  <c r="S23" i="10"/>
  <c r="S23" i="13" s="1"/>
  <c r="T23" i="10"/>
  <c r="T23" i="13" s="1"/>
  <c r="U23" i="10"/>
  <c r="U23" i="13" s="1"/>
  <c r="V23" i="10"/>
  <c r="V23" i="13" s="1"/>
  <c r="W23" i="10"/>
  <c r="W23" i="13" s="1"/>
  <c r="X23" i="10"/>
  <c r="X23" i="13" s="1"/>
  <c r="Y23" i="10"/>
  <c r="Y23" i="13" s="1"/>
  <c r="Z23" i="10"/>
  <c r="Z23" i="13" s="1"/>
  <c r="AA23" i="10"/>
  <c r="AA23" i="13" s="1"/>
  <c r="AB23" i="10"/>
  <c r="AB23" i="13" s="1"/>
  <c r="AC23" i="10"/>
  <c r="AC23" i="13" s="1"/>
  <c r="AD23" i="10"/>
  <c r="AD23" i="13" s="1"/>
  <c r="AE23" i="10"/>
  <c r="AE23" i="13" s="1"/>
  <c r="AF23" i="10"/>
  <c r="AF23" i="13" s="1"/>
  <c r="AG23" i="10"/>
  <c r="AG23" i="13" s="1"/>
  <c r="AH23" i="10"/>
  <c r="AH23" i="13" s="1"/>
  <c r="AI23" i="13"/>
  <c r="C23" i="10"/>
  <c r="C23" i="13" s="1"/>
  <c r="D36" i="10"/>
  <c r="D36" i="13" s="1"/>
  <c r="E36" i="10"/>
  <c r="E36" i="13" s="1"/>
  <c r="F36" i="10"/>
  <c r="F36" i="13" s="1"/>
  <c r="G36" i="10"/>
  <c r="G36" i="13" s="1"/>
  <c r="H36" i="10"/>
  <c r="H36" i="13" s="1"/>
  <c r="I36" i="10"/>
  <c r="I36" i="13" s="1"/>
  <c r="J36" i="10"/>
  <c r="J36" i="13" s="1"/>
  <c r="K36" i="10"/>
  <c r="K36" i="13" s="1"/>
  <c r="L36" i="10"/>
  <c r="L36" i="13" s="1"/>
  <c r="M36" i="10"/>
  <c r="M36" i="13" s="1"/>
  <c r="N36" i="10"/>
  <c r="N36" i="13" s="1"/>
  <c r="O36" i="10"/>
  <c r="O36" i="13" s="1"/>
  <c r="P36" i="10"/>
  <c r="P36" i="13" s="1"/>
  <c r="Q36" i="10"/>
  <c r="Q36" i="13" s="1"/>
  <c r="R36" i="10"/>
  <c r="R36" i="13" s="1"/>
  <c r="S36" i="10"/>
  <c r="S36" i="13" s="1"/>
  <c r="T36" i="10"/>
  <c r="T36" i="13" s="1"/>
  <c r="U36" i="10"/>
  <c r="U36" i="13" s="1"/>
  <c r="V36" i="10"/>
  <c r="V36" i="13" s="1"/>
  <c r="W36" i="10"/>
  <c r="W36" i="13" s="1"/>
  <c r="X36" i="10"/>
  <c r="X36" i="13" s="1"/>
  <c r="Y36" i="10"/>
  <c r="Y36" i="13" s="1"/>
  <c r="Z36" i="10"/>
  <c r="Z36" i="13" s="1"/>
  <c r="AA36" i="10"/>
  <c r="AA36" i="13" s="1"/>
  <c r="AB36" i="10"/>
  <c r="AB36" i="13" s="1"/>
  <c r="AC36" i="10"/>
  <c r="AC36" i="13" s="1"/>
  <c r="AD36" i="10"/>
  <c r="AD36" i="13" s="1"/>
  <c r="AE36" i="10"/>
  <c r="AE36" i="13" s="1"/>
  <c r="AF36" i="10"/>
  <c r="AF36" i="13" s="1"/>
  <c r="AG36" i="10"/>
  <c r="AG36" i="13" s="1"/>
  <c r="AH36" i="10"/>
  <c r="AH36" i="13" s="1"/>
  <c r="AI36" i="13"/>
  <c r="D37" i="10"/>
  <c r="D37" i="13" s="1"/>
  <c r="E37" i="10"/>
  <c r="E37" i="13" s="1"/>
  <c r="F37" i="10"/>
  <c r="F37" i="13" s="1"/>
  <c r="G37" i="10"/>
  <c r="G37" i="13" s="1"/>
  <c r="H37" i="10"/>
  <c r="H37" i="13" s="1"/>
  <c r="I37" i="10"/>
  <c r="I37" i="13" s="1"/>
  <c r="J37" i="10"/>
  <c r="J37" i="13" s="1"/>
  <c r="K37" i="10"/>
  <c r="K37" i="13" s="1"/>
  <c r="L37" i="10"/>
  <c r="L37" i="13" s="1"/>
  <c r="M37" i="10"/>
  <c r="M37" i="13" s="1"/>
  <c r="N37" i="10"/>
  <c r="N37" i="13" s="1"/>
  <c r="O37" i="10"/>
  <c r="O37" i="13" s="1"/>
  <c r="P37" i="10"/>
  <c r="P37" i="13" s="1"/>
  <c r="Q37" i="10"/>
  <c r="Q37" i="13" s="1"/>
  <c r="R37" i="10"/>
  <c r="R37" i="13" s="1"/>
  <c r="S37" i="10"/>
  <c r="S37" i="13" s="1"/>
  <c r="T37" i="10"/>
  <c r="T37" i="13" s="1"/>
  <c r="U37" i="10"/>
  <c r="U37" i="13" s="1"/>
  <c r="V37" i="10"/>
  <c r="V37" i="13" s="1"/>
  <c r="W37" i="10"/>
  <c r="W37" i="13" s="1"/>
  <c r="X37" i="10"/>
  <c r="X37" i="13" s="1"/>
  <c r="Y37" i="10"/>
  <c r="Y37" i="13" s="1"/>
  <c r="Z37" i="10"/>
  <c r="Z37" i="13" s="1"/>
  <c r="AA37" i="10"/>
  <c r="AA37" i="13" s="1"/>
  <c r="AB37" i="10"/>
  <c r="AB37" i="13" s="1"/>
  <c r="AC37" i="10"/>
  <c r="AC37" i="13" s="1"/>
  <c r="AD37" i="10"/>
  <c r="AD37" i="13" s="1"/>
  <c r="AE37" i="10"/>
  <c r="AE37" i="13" s="1"/>
  <c r="AF37" i="10"/>
  <c r="AF37" i="13" s="1"/>
  <c r="AG37" i="10"/>
  <c r="AG37" i="13" s="1"/>
  <c r="AH37" i="10"/>
  <c r="AH37" i="13" s="1"/>
  <c r="AI37" i="13"/>
  <c r="D33" i="10"/>
  <c r="D33" i="13" s="1"/>
  <c r="E33" i="10"/>
  <c r="E33" i="13" s="1"/>
  <c r="F33" i="10"/>
  <c r="F33" i="13" s="1"/>
  <c r="G33" i="10"/>
  <c r="G33" i="13" s="1"/>
  <c r="H33" i="10"/>
  <c r="H33" i="13" s="1"/>
  <c r="I33" i="10"/>
  <c r="I33" i="13" s="1"/>
  <c r="J33" i="10"/>
  <c r="J33" i="13" s="1"/>
  <c r="K33" i="10"/>
  <c r="K33" i="13" s="1"/>
  <c r="L33" i="10"/>
  <c r="L33" i="13" s="1"/>
  <c r="M33" i="10"/>
  <c r="M33" i="13" s="1"/>
  <c r="N33" i="10"/>
  <c r="N33" i="13" s="1"/>
  <c r="O33" i="10"/>
  <c r="O33" i="13" s="1"/>
  <c r="P33" i="10"/>
  <c r="P33" i="13" s="1"/>
  <c r="Q33" i="10"/>
  <c r="Q33" i="13" s="1"/>
  <c r="R33" i="10"/>
  <c r="R33" i="13" s="1"/>
  <c r="S33" i="10"/>
  <c r="S33" i="13" s="1"/>
  <c r="T33" i="10"/>
  <c r="T33" i="13" s="1"/>
  <c r="U33" i="10"/>
  <c r="U33" i="13" s="1"/>
  <c r="V33" i="10"/>
  <c r="V33" i="13" s="1"/>
  <c r="W33" i="10"/>
  <c r="W33" i="13" s="1"/>
  <c r="X33" i="10"/>
  <c r="X33" i="13" s="1"/>
  <c r="Y33" i="10"/>
  <c r="Y33" i="13" s="1"/>
  <c r="Z33" i="10"/>
  <c r="Z33" i="13" s="1"/>
  <c r="AA33" i="10"/>
  <c r="AA33" i="13" s="1"/>
  <c r="AB33" i="10"/>
  <c r="AB33" i="13" s="1"/>
  <c r="AC33" i="10"/>
  <c r="AC33" i="13" s="1"/>
  <c r="AD33" i="10"/>
  <c r="AD33" i="13" s="1"/>
  <c r="AE33" i="10"/>
  <c r="AE33" i="13" s="1"/>
  <c r="AF33" i="10"/>
  <c r="AF33" i="13" s="1"/>
  <c r="AG33" i="10"/>
  <c r="AG33" i="13" s="1"/>
  <c r="AH33" i="10"/>
  <c r="AH33" i="13" s="1"/>
  <c r="AI33" i="13"/>
  <c r="D34" i="10"/>
  <c r="D34" i="13" s="1"/>
  <c r="E34" i="10"/>
  <c r="E34" i="13" s="1"/>
  <c r="F34" i="10"/>
  <c r="F34" i="13" s="1"/>
  <c r="G34" i="10"/>
  <c r="G34" i="13" s="1"/>
  <c r="H34" i="10"/>
  <c r="H34" i="13" s="1"/>
  <c r="I34" i="10"/>
  <c r="I34" i="13" s="1"/>
  <c r="J34" i="10"/>
  <c r="J34" i="13" s="1"/>
  <c r="K34" i="10"/>
  <c r="K34" i="13" s="1"/>
  <c r="L34" i="10"/>
  <c r="L34" i="13" s="1"/>
  <c r="M34" i="10"/>
  <c r="M34" i="13" s="1"/>
  <c r="N34" i="10"/>
  <c r="N34" i="13" s="1"/>
  <c r="O34" i="10"/>
  <c r="O34" i="13" s="1"/>
  <c r="P34" i="10"/>
  <c r="P34" i="13" s="1"/>
  <c r="Q34" i="10"/>
  <c r="Q34" i="13" s="1"/>
  <c r="R34" i="10"/>
  <c r="R34" i="13" s="1"/>
  <c r="S34" i="10"/>
  <c r="S34" i="13" s="1"/>
  <c r="T34" i="10"/>
  <c r="T34" i="13" s="1"/>
  <c r="U34" i="10"/>
  <c r="U34" i="13" s="1"/>
  <c r="V34" i="10"/>
  <c r="V34" i="13" s="1"/>
  <c r="W34" i="10"/>
  <c r="W34" i="13" s="1"/>
  <c r="X34" i="10"/>
  <c r="X34" i="13" s="1"/>
  <c r="Y34" i="10"/>
  <c r="Y34" i="13" s="1"/>
  <c r="Z34" i="10"/>
  <c r="Z34" i="13" s="1"/>
  <c r="AA34" i="10"/>
  <c r="AA34" i="13" s="1"/>
  <c r="AB34" i="10"/>
  <c r="AB34" i="13" s="1"/>
  <c r="AC34" i="10"/>
  <c r="AC34" i="13" s="1"/>
  <c r="AD34" i="10"/>
  <c r="AD34" i="13" s="1"/>
  <c r="AE34" i="10"/>
  <c r="AE34" i="13" s="1"/>
  <c r="AF34" i="10"/>
  <c r="AF34" i="13" s="1"/>
  <c r="AG34" i="10"/>
  <c r="AG34" i="13" s="1"/>
  <c r="AH34" i="10"/>
  <c r="AH34" i="13" s="1"/>
  <c r="AI34" i="13"/>
  <c r="D30" i="10"/>
  <c r="D30" i="13" s="1"/>
  <c r="E30" i="10"/>
  <c r="E30" i="13" s="1"/>
  <c r="F30" i="10"/>
  <c r="F30" i="13" s="1"/>
  <c r="G30" i="10"/>
  <c r="G30" i="13" s="1"/>
  <c r="H30" i="10"/>
  <c r="H30" i="13" s="1"/>
  <c r="I30" i="10"/>
  <c r="I30" i="13" s="1"/>
  <c r="J30" i="10"/>
  <c r="J30" i="13" s="1"/>
  <c r="K30" i="10"/>
  <c r="K30" i="13" s="1"/>
  <c r="L30" i="10"/>
  <c r="L30" i="13" s="1"/>
  <c r="M30" i="10"/>
  <c r="M30" i="13" s="1"/>
  <c r="N30" i="10"/>
  <c r="N30" i="13" s="1"/>
  <c r="O30" i="10"/>
  <c r="O30" i="13" s="1"/>
  <c r="P30" i="10"/>
  <c r="P30" i="13" s="1"/>
  <c r="Q30" i="10"/>
  <c r="Q30" i="13" s="1"/>
  <c r="R30" i="10"/>
  <c r="R30" i="13" s="1"/>
  <c r="S30" i="10"/>
  <c r="S30" i="13" s="1"/>
  <c r="T30" i="10"/>
  <c r="T30" i="13" s="1"/>
  <c r="U30" i="10"/>
  <c r="U30" i="13" s="1"/>
  <c r="V30" i="10"/>
  <c r="V30" i="13" s="1"/>
  <c r="W30" i="10"/>
  <c r="W30" i="13" s="1"/>
  <c r="X30" i="10"/>
  <c r="X30" i="13" s="1"/>
  <c r="Y30" i="10"/>
  <c r="Y30" i="13" s="1"/>
  <c r="Z30" i="10"/>
  <c r="Z30" i="13" s="1"/>
  <c r="AA30" i="10"/>
  <c r="AA30" i="13" s="1"/>
  <c r="AB30" i="10"/>
  <c r="AB30" i="13" s="1"/>
  <c r="AC30" i="10"/>
  <c r="AC30" i="13" s="1"/>
  <c r="AD30" i="10"/>
  <c r="AD30" i="13" s="1"/>
  <c r="AE30" i="10"/>
  <c r="AE30" i="13" s="1"/>
  <c r="AF30" i="10"/>
  <c r="AF30" i="13" s="1"/>
  <c r="AG30" i="10"/>
  <c r="AG30" i="13" s="1"/>
  <c r="AH30" i="10"/>
  <c r="AH30" i="13" s="1"/>
  <c r="AI30" i="13"/>
  <c r="D31" i="10"/>
  <c r="D31" i="13" s="1"/>
  <c r="E31" i="10"/>
  <c r="E31" i="13" s="1"/>
  <c r="F31" i="10"/>
  <c r="F31" i="13" s="1"/>
  <c r="G31" i="10"/>
  <c r="G31" i="13" s="1"/>
  <c r="H31" i="10"/>
  <c r="H31" i="13" s="1"/>
  <c r="I31" i="10"/>
  <c r="I31" i="13" s="1"/>
  <c r="J31" i="10"/>
  <c r="J31" i="13" s="1"/>
  <c r="K31" i="10"/>
  <c r="K31" i="13" s="1"/>
  <c r="L31" i="10"/>
  <c r="L31" i="13" s="1"/>
  <c r="M31" i="10"/>
  <c r="M31" i="13" s="1"/>
  <c r="N31" i="10"/>
  <c r="N31" i="13" s="1"/>
  <c r="O31" i="10"/>
  <c r="O31" i="13" s="1"/>
  <c r="P31" i="10"/>
  <c r="P31" i="13" s="1"/>
  <c r="Q31" i="10"/>
  <c r="Q31" i="13" s="1"/>
  <c r="R31" i="10"/>
  <c r="R31" i="13" s="1"/>
  <c r="S31" i="10"/>
  <c r="S31" i="13" s="1"/>
  <c r="T31" i="10"/>
  <c r="T31" i="13" s="1"/>
  <c r="U31" i="10"/>
  <c r="U31" i="13" s="1"/>
  <c r="V31" i="10"/>
  <c r="V31" i="13" s="1"/>
  <c r="W31" i="10"/>
  <c r="W31" i="13" s="1"/>
  <c r="X31" i="10"/>
  <c r="X31" i="13" s="1"/>
  <c r="Y31" i="10"/>
  <c r="Y31" i="13" s="1"/>
  <c r="Z31" i="10"/>
  <c r="Z31" i="13" s="1"/>
  <c r="AA31" i="10"/>
  <c r="AA31" i="13" s="1"/>
  <c r="AB31" i="10"/>
  <c r="AB31" i="13" s="1"/>
  <c r="AC31" i="10"/>
  <c r="AC31" i="13" s="1"/>
  <c r="AD31" i="10"/>
  <c r="AD31" i="13" s="1"/>
  <c r="AE31" i="10"/>
  <c r="AE31" i="13" s="1"/>
  <c r="AF31" i="10"/>
  <c r="AF31" i="13" s="1"/>
  <c r="AG31" i="10"/>
  <c r="AG31" i="13" s="1"/>
  <c r="AH31" i="10"/>
  <c r="AH31" i="13" s="1"/>
  <c r="AI31" i="13"/>
  <c r="D27" i="10"/>
  <c r="D27" i="13" s="1"/>
  <c r="E27" i="10"/>
  <c r="E27" i="13" s="1"/>
  <c r="F27" i="10"/>
  <c r="F27" i="13" s="1"/>
  <c r="G27" i="10"/>
  <c r="G27" i="13" s="1"/>
  <c r="H27" i="10"/>
  <c r="H27" i="13" s="1"/>
  <c r="I27" i="10"/>
  <c r="I27" i="13" s="1"/>
  <c r="J27" i="10"/>
  <c r="J27" i="13" s="1"/>
  <c r="K27" i="10"/>
  <c r="K27" i="13" s="1"/>
  <c r="L27" i="10"/>
  <c r="L27" i="13" s="1"/>
  <c r="M27" i="10"/>
  <c r="M27" i="13" s="1"/>
  <c r="N27" i="10"/>
  <c r="N27" i="13" s="1"/>
  <c r="O27" i="10"/>
  <c r="O27" i="13" s="1"/>
  <c r="P27" i="10"/>
  <c r="P27" i="13" s="1"/>
  <c r="Q27" i="10"/>
  <c r="Q27" i="13" s="1"/>
  <c r="R27" i="10"/>
  <c r="R27" i="13" s="1"/>
  <c r="S27" i="10"/>
  <c r="S27" i="13" s="1"/>
  <c r="T27" i="10"/>
  <c r="T27" i="13" s="1"/>
  <c r="U27" i="10"/>
  <c r="U27" i="13" s="1"/>
  <c r="V27" i="10"/>
  <c r="V27" i="13" s="1"/>
  <c r="W27" i="10"/>
  <c r="W27" i="13" s="1"/>
  <c r="X27" i="10"/>
  <c r="X27" i="13" s="1"/>
  <c r="Y27" i="10"/>
  <c r="Y27" i="13" s="1"/>
  <c r="Z27" i="10"/>
  <c r="Z27" i="13" s="1"/>
  <c r="AA27" i="10"/>
  <c r="AA27" i="13" s="1"/>
  <c r="AB27" i="10"/>
  <c r="AB27" i="13" s="1"/>
  <c r="AC27" i="10"/>
  <c r="AC27" i="13" s="1"/>
  <c r="AD27" i="10"/>
  <c r="AD27" i="13" s="1"/>
  <c r="AE27" i="10"/>
  <c r="AE27" i="13" s="1"/>
  <c r="AF27" i="10"/>
  <c r="AF27" i="13" s="1"/>
  <c r="AG27" i="10"/>
  <c r="AG27" i="13" s="1"/>
  <c r="AH27" i="10"/>
  <c r="AH27" i="13" s="1"/>
  <c r="AI27" i="13"/>
  <c r="D28" i="10"/>
  <c r="D28" i="13" s="1"/>
  <c r="E28" i="10"/>
  <c r="E28" i="13" s="1"/>
  <c r="F28" i="10"/>
  <c r="F28" i="13" s="1"/>
  <c r="G28" i="10"/>
  <c r="G28" i="13" s="1"/>
  <c r="H28" i="10"/>
  <c r="H28" i="13" s="1"/>
  <c r="I28" i="10"/>
  <c r="I28" i="13" s="1"/>
  <c r="J28" i="10"/>
  <c r="J28" i="13" s="1"/>
  <c r="K28" i="10"/>
  <c r="K28" i="13" s="1"/>
  <c r="L28" i="10"/>
  <c r="L28" i="13" s="1"/>
  <c r="M28" i="10"/>
  <c r="M28" i="13" s="1"/>
  <c r="N28" i="10"/>
  <c r="N28" i="13" s="1"/>
  <c r="O28" i="10"/>
  <c r="O28" i="13" s="1"/>
  <c r="P28" i="10"/>
  <c r="P28" i="13" s="1"/>
  <c r="Q28" i="10"/>
  <c r="Q28" i="13" s="1"/>
  <c r="R28" i="10"/>
  <c r="R28" i="13" s="1"/>
  <c r="S28" i="10"/>
  <c r="S28" i="13" s="1"/>
  <c r="T28" i="10"/>
  <c r="T28" i="13" s="1"/>
  <c r="U28" i="10"/>
  <c r="U28" i="13" s="1"/>
  <c r="V28" i="10"/>
  <c r="V28" i="13" s="1"/>
  <c r="W28" i="10"/>
  <c r="W28" i="13" s="1"/>
  <c r="X28" i="10"/>
  <c r="X28" i="13" s="1"/>
  <c r="Y28" i="10"/>
  <c r="Y28" i="13" s="1"/>
  <c r="Z28" i="10"/>
  <c r="Z28" i="13" s="1"/>
  <c r="AA28" i="10"/>
  <c r="AA28" i="13" s="1"/>
  <c r="AB28" i="10"/>
  <c r="AB28" i="13" s="1"/>
  <c r="AC28" i="10"/>
  <c r="AC28" i="13" s="1"/>
  <c r="AD28" i="10"/>
  <c r="AD28" i="13" s="1"/>
  <c r="AE28" i="10"/>
  <c r="AE28" i="13" s="1"/>
  <c r="AF28" i="10"/>
  <c r="AF28" i="13" s="1"/>
  <c r="AG28" i="10"/>
  <c r="AG28" i="13" s="1"/>
  <c r="AH28" i="10"/>
  <c r="AH28" i="13" s="1"/>
  <c r="AI28" i="13"/>
  <c r="D24" i="10"/>
  <c r="E24" i="10"/>
  <c r="F24" i="10"/>
  <c r="G24" i="10"/>
  <c r="H24" i="10"/>
  <c r="I24" i="10"/>
  <c r="J24" i="10"/>
  <c r="K24" i="10"/>
  <c r="L24" i="10"/>
  <c r="M24" i="10"/>
  <c r="N24" i="10"/>
  <c r="N24" i="13" s="1"/>
  <c r="O24" i="10"/>
  <c r="P24" i="10"/>
  <c r="Q24" i="10"/>
  <c r="R24" i="10"/>
  <c r="R24" i="13" s="1"/>
  <c r="S24" i="10"/>
  <c r="T24" i="10"/>
  <c r="U24" i="10"/>
  <c r="V24" i="10"/>
  <c r="W24" i="10"/>
  <c r="X24" i="10"/>
  <c r="Y24" i="10"/>
  <c r="Z24" i="10"/>
  <c r="AA24" i="10"/>
  <c r="AB24" i="10"/>
  <c r="AC24" i="10"/>
  <c r="AD24" i="10"/>
  <c r="AE24" i="10"/>
  <c r="AF24" i="10"/>
  <c r="AG24" i="10"/>
  <c r="AH24" i="10"/>
  <c r="D25" i="10"/>
  <c r="E25" i="10"/>
  <c r="F25" i="10"/>
  <c r="G25" i="10"/>
  <c r="H25" i="10"/>
  <c r="I25" i="10"/>
  <c r="J25" i="10"/>
  <c r="K25" i="10"/>
  <c r="L25" i="10"/>
  <c r="M25" i="10"/>
  <c r="N25" i="10"/>
  <c r="O25" i="10"/>
  <c r="P25" i="10"/>
  <c r="Q25" i="10"/>
  <c r="R25" i="10"/>
  <c r="S25" i="10"/>
  <c r="T25" i="10"/>
  <c r="U25" i="10"/>
  <c r="V25" i="10"/>
  <c r="W25" i="10"/>
  <c r="X25" i="10"/>
  <c r="Y25" i="10"/>
  <c r="Z25" i="10"/>
  <c r="AA25" i="10"/>
  <c r="AB25" i="10"/>
  <c r="AC25" i="10"/>
  <c r="AD25" i="10"/>
  <c r="AE25" i="10"/>
  <c r="AF25" i="10"/>
  <c r="AG25" i="10"/>
  <c r="AH25" i="10"/>
  <c r="C37" i="10"/>
  <c r="C37" i="13" s="1"/>
  <c r="C36" i="10"/>
  <c r="C36" i="13" s="1"/>
  <c r="C34" i="10"/>
  <c r="C34" i="13" s="1"/>
  <c r="C33" i="10"/>
  <c r="C33" i="13" s="1"/>
  <c r="C31" i="10"/>
  <c r="C31" i="13" s="1"/>
  <c r="C30" i="10"/>
  <c r="C30" i="13" s="1"/>
  <c r="C28" i="10"/>
  <c r="C28" i="13" s="1"/>
  <c r="C27" i="10"/>
  <c r="C27" i="13" s="1"/>
  <c r="C25" i="10"/>
  <c r="C25" i="13" s="1"/>
  <c r="C24" i="10"/>
  <c r="N25" i="13" l="1"/>
  <c r="AC25" i="13"/>
  <c r="L25" i="13"/>
  <c r="L24" i="13"/>
  <c r="R25" i="13"/>
  <c r="J19" i="10"/>
  <c r="J19" i="13" s="1"/>
  <c r="K19" i="13"/>
  <c r="AG25" i="13"/>
  <c r="Y25" i="13"/>
  <c r="Q25" i="13"/>
  <c r="I25" i="13"/>
  <c r="AG24" i="13"/>
  <c r="Y24" i="13"/>
  <c r="Q24" i="13"/>
  <c r="I24" i="13"/>
  <c r="M25" i="13"/>
  <c r="E24" i="13"/>
  <c r="AB25" i="13"/>
  <c r="AB24" i="13"/>
  <c r="D24" i="13"/>
  <c r="AH25" i="13"/>
  <c r="J25" i="13"/>
  <c r="Z24" i="13"/>
  <c r="L17" i="10"/>
  <c r="M17" i="13"/>
  <c r="X25" i="13"/>
  <c r="P25" i="13"/>
  <c r="H25" i="13"/>
  <c r="AF24" i="13"/>
  <c r="X24" i="13"/>
  <c r="P24" i="13"/>
  <c r="H24" i="13"/>
  <c r="Y15" i="10"/>
  <c r="Z15" i="13"/>
  <c r="AD24" i="13"/>
  <c r="M24" i="13"/>
  <c r="D25" i="13"/>
  <c r="Z25" i="13"/>
  <c r="AH24" i="13"/>
  <c r="J24" i="13"/>
  <c r="AF25" i="13"/>
  <c r="AE25" i="13"/>
  <c r="W25" i="13"/>
  <c r="O25" i="13"/>
  <c r="G25" i="13"/>
  <c r="AE24" i="13"/>
  <c r="W24" i="13"/>
  <c r="O24" i="13"/>
  <c r="G24" i="13"/>
  <c r="AD25" i="13"/>
  <c r="F24" i="13"/>
  <c r="L18" i="10"/>
  <c r="M18" i="13"/>
  <c r="U25" i="13"/>
  <c r="F25" i="13"/>
  <c r="U24" i="13"/>
  <c r="V24" i="13"/>
  <c r="C24" i="13"/>
  <c r="AC24" i="13"/>
  <c r="T25" i="13"/>
  <c r="T24" i="13"/>
  <c r="Z13" i="13"/>
  <c r="Y13" i="10"/>
  <c r="AI25" i="13"/>
  <c r="AA25" i="13"/>
  <c r="S25" i="13"/>
  <c r="K25" i="13"/>
  <c r="AI24" i="13"/>
  <c r="AA24" i="13"/>
  <c r="S24" i="13"/>
  <c r="K24" i="13"/>
  <c r="V25" i="13"/>
  <c r="E25" i="13"/>
  <c r="F18" i="7"/>
  <c r="F17" i="7"/>
  <c r="E18" i="7"/>
  <c r="E17" i="7"/>
  <c r="D18" i="7"/>
  <c r="D17" i="7"/>
  <c r="C18" i="7"/>
  <c r="C17" i="7"/>
  <c r="F15" i="7"/>
  <c r="F13" i="7"/>
  <c r="E15" i="7"/>
  <c r="E13" i="7"/>
  <c r="D15" i="7"/>
  <c r="D13" i="7"/>
  <c r="C15" i="7"/>
  <c r="C13" i="7"/>
  <c r="M18" i="7"/>
  <c r="L18" i="7"/>
  <c r="M17" i="7"/>
  <c r="L17" i="7"/>
  <c r="K18" i="7"/>
  <c r="K17" i="7"/>
  <c r="M15" i="7"/>
  <c r="M13" i="7"/>
  <c r="L15" i="7"/>
  <c r="L13" i="7"/>
  <c r="K15" i="7"/>
  <c r="K13" i="7"/>
  <c r="J18" i="7"/>
  <c r="J17" i="7"/>
  <c r="I18" i="7"/>
  <c r="I17" i="7"/>
  <c r="H18" i="7"/>
  <c r="H17" i="7"/>
  <c r="G18" i="7"/>
  <c r="G17" i="7"/>
  <c r="I15" i="7"/>
  <c r="I13" i="7"/>
  <c r="H15" i="7"/>
  <c r="H13" i="7"/>
  <c r="G15" i="7"/>
  <c r="G13" i="7"/>
  <c r="J15" i="7"/>
  <c r="J13" i="7"/>
  <c r="K17" i="10" l="1"/>
  <c r="L17" i="13"/>
  <c r="K18" i="10"/>
  <c r="L18" i="13"/>
  <c r="X15" i="10"/>
  <c r="Y15" i="13"/>
  <c r="Y13" i="13"/>
  <c r="X13" i="10"/>
  <c r="N18" i="7"/>
  <c r="N17" i="7"/>
  <c r="N15" i="7"/>
  <c r="N13" i="7"/>
  <c r="O18" i="7"/>
  <c r="O17" i="7"/>
  <c r="O15" i="7"/>
  <c r="O13" i="7"/>
  <c r="P15" i="7"/>
  <c r="P13" i="7"/>
  <c r="P18" i="7"/>
  <c r="P17" i="7"/>
  <c r="Q18" i="7"/>
  <c r="Q17" i="7"/>
  <c r="Q15" i="7"/>
  <c r="Q13" i="7"/>
  <c r="J18" i="10" l="1"/>
  <c r="K18" i="13"/>
  <c r="J17" i="10"/>
  <c r="K17" i="13"/>
  <c r="W15" i="10"/>
  <c r="X15" i="13"/>
  <c r="X13" i="13"/>
  <c r="W13" i="10"/>
  <c r="R18" i="7"/>
  <c r="R17" i="7"/>
  <c r="R15" i="7"/>
  <c r="R13" i="7"/>
  <c r="V15" i="10" l="1"/>
  <c r="W15" i="13"/>
  <c r="I17" i="10"/>
  <c r="J17" i="13"/>
  <c r="W13" i="13"/>
  <c r="V13" i="10"/>
  <c r="I18" i="10"/>
  <c r="J18" i="13"/>
  <c r="T18" i="7"/>
  <c r="T17" i="7"/>
  <c r="T15" i="7"/>
  <c r="T13" i="7"/>
  <c r="U15" i="10" l="1"/>
  <c r="V15" i="13"/>
  <c r="V13" i="13"/>
  <c r="U13" i="10"/>
  <c r="H17" i="10"/>
  <c r="I17" i="13"/>
  <c r="H18" i="10"/>
  <c r="I18" i="13"/>
  <c r="S15" i="7"/>
  <c r="S13" i="7"/>
  <c r="S18" i="7"/>
  <c r="S17" i="7"/>
  <c r="G17" i="10" l="1"/>
  <c r="H17" i="13"/>
  <c r="G18" i="10"/>
  <c r="H18" i="13"/>
  <c r="U13" i="13"/>
  <c r="T13" i="10"/>
  <c r="T15" i="10"/>
  <c r="U15" i="13"/>
  <c r="U18" i="7"/>
  <c r="U17" i="7"/>
  <c r="U15" i="7"/>
  <c r="U13" i="7"/>
  <c r="V18" i="7"/>
  <c r="V17" i="7"/>
  <c r="V15" i="7"/>
  <c r="V13" i="7"/>
  <c r="W18" i="7"/>
  <c r="W17" i="7"/>
  <c r="W15" i="7"/>
  <c r="W13" i="7"/>
  <c r="X18" i="7"/>
  <c r="X17" i="7"/>
  <c r="X15" i="7"/>
  <c r="X13" i="7"/>
  <c r="Y18" i="7"/>
  <c r="Y17" i="7"/>
  <c r="Y15" i="7"/>
  <c r="Y13" i="7"/>
  <c r="Z18" i="7"/>
  <c r="Z17" i="7"/>
  <c r="Z15" i="7"/>
  <c r="Z13" i="7"/>
  <c r="AA18" i="7"/>
  <c r="AA17" i="7"/>
  <c r="AA15" i="7"/>
  <c r="AA13" i="7"/>
  <c r="AB18" i="7"/>
  <c r="AB17" i="7"/>
  <c r="AB15" i="7"/>
  <c r="AB13" i="7"/>
  <c r="AC18" i="7"/>
  <c r="AC17" i="7"/>
  <c r="F18" i="10" l="1"/>
  <c r="G18" i="13"/>
  <c r="S15" i="10"/>
  <c r="T15" i="13"/>
  <c r="T13" i="13"/>
  <c r="S13" i="10"/>
  <c r="F17" i="10"/>
  <c r="G17" i="13"/>
  <c r="AC15" i="7"/>
  <c r="AC13" i="7"/>
  <c r="S13" i="13" l="1"/>
  <c r="R13" i="10"/>
  <c r="R15" i="10"/>
  <c r="S15" i="13"/>
  <c r="E17" i="10"/>
  <c r="F17" i="13"/>
  <c r="E18" i="10"/>
  <c r="F18" i="13"/>
  <c r="AD17" i="7"/>
  <c r="AD18" i="7"/>
  <c r="K19" i="7"/>
  <c r="L19" i="7"/>
  <c r="M19" i="7"/>
  <c r="N19" i="7"/>
  <c r="O19" i="7"/>
  <c r="P19" i="7"/>
  <c r="Q19" i="7"/>
  <c r="R19" i="7"/>
  <c r="S19" i="7"/>
  <c r="T19" i="7"/>
  <c r="U19" i="7"/>
  <c r="V19" i="7"/>
  <c r="W19" i="7"/>
  <c r="X19" i="7"/>
  <c r="Y19" i="7"/>
  <c r="Z19" i="7"/>
  <c r="AA19" i="7"/>
  <c r="AB19" i="7"/>
  <c r="AC19" i="7"/>
  <c r="AD19" i="7"/>
  <c r="J19" i="7"/>
  <c r="AD15" i="7"/>
  <c r="AD13" i="7"/>
  <c r="D17" i="10" l="1"/>
  <c r="E17" i="13"/>
  <c r="Q15" i="10"/>
  <c r="R15" i="13"/>
  <c r="D18" i="10"/>
  <c r="E18" i="13"/>
  <c r="R13" i="13"/>
  <c r="Q13" i="10"/>
  <c r="AE17" i="7"/>
  <c r="AE18" i="7"/>
  <c r="AE19" i="7"/>
  <c r="AE15" i="7"/>
  <c r="AE13" i="7"/>
  <c r="AF19" i="7"/>
  <c r="AF17" i="7"/>
  <c r="AF18" i="7"/>
  <c r="AF15" i="7"/>
  <c r="AF13" i="7"/>
  <c r="AG17" i="7"/>
  <c r="AG18" i="7"/>
  <c r="AG19" i="7"/>
  <c r="AG15" i="7"/>
  <c r="AG13" i="7"/>
  <c r="C16" i="7"/>
  <c r="C14" i="7" s="1"/>
  <c r="C12" i="7" s="1"/>
  <c r="D16" i="7"/>
  <c r="D14" i="7" s="1"/>
  <c r="D12" i="7" s="1"/>
  <c r="E16" i="7"/>
  <c r="E14" i="7" s="1"/>
  <c r="E12" i="7" s="1"/>
  <c r="F16" i="7"/>
  <c r="G16" i="7"/>
  <c r="H16" i="7"/>
  <c r="I16" i="7"/>
  <c r="J16" i="7"/>
  <c r="J16" i="10" s="1"/>
  <c r="J16" i="13" s="1"/>
  <c r="K16" i="7"/>
  <c r="K16" i="10" s="1"/>
  <c r="K16" i="13" s="1"/>
  <c r="L16" i="7"/>
  <c r="M16" i="7"/>
  <c r="N16" i="7"/>
  <c r="N16" i="10" s="1"/>
  <c r="N16" i="13" s="1"/>
  <c r="O16" i="7"/>
  <c r="O14" i="7" s="1"/>
  <c r="O12" i="7" s="1"/>
  <c r="P16" i="7"/>
  <c r="P16" i="10" s="1"/>
  <c r="P16" i="13" s="1"/>
  <c r="Q16" i="7"/>
  <c r="Q14" i="7" s="1"/>
  <c r="Q12" i="7" s="1"/>
  <c r="R16" i="7"/>
  <c r="R14" i="7" s="1"/>
  <c r="R12" i="7" s="1"/>
  <c r="S16" i="7"/>
  <c r="S16" i="10" s="1"/>
  <c r="S16" i="13" s="1"/>
  <c r="T16" i="7"/>
  <c r="T16" i="10" s="1"/>
  <c r="T16" i="13" s="1"/>
  <c r="U16" i="7"/>
  <c r="U16" i="10" s="1"/>
  <c r="U16" i="13" s="1"/>
  <c r="V16" i="7"/>
  <c r="V16" i="10" s="1"/>
  <c r="V16" i="13" s="1"/>
  <c r="W16" i="7"/>
  <c r="W14" i="7" s="1"/>
  <c r="W12" i="7" s="1"/>
  <c r="X16" i="7"/>
  <c r="Y16" i="7"/>
  <c r="Z16" i="7"/>
  <c r="Z16" i="10" s="1"/>
  <c r="Z16" i="13" s="1"/>
  <c r="AA16" i="7"/>
  <c r="AA16" i="10" s="1"/>
  <c r="AA16" i="13" s="1"/>
  <c r="AB16" i="7"/>
  <c r="AB16" i="10" s="1"/>
  <c r="AB16" i="13" s="1"/>
  <c r="AC16" i="7"/>
  <c r="AD16" i="7"/>
  <c r="AD14" i="7" s="1"/>
  <c r="AH17" i="7"/>
  <c r="AH18" i="7"/>
  <c r="AH19" i="7"/>
  <c r="AH15" i="7"/>
  <c r="AH13" i="7"/>
  <c r="AI15" i="7"/>
  <c r="AI13" i="7"/>
  <c r="AI17" i="7"/>
  <c r="AI18" i="7"/>
  <c r="AI19" i="7"/>
  <c r="H14" i="7" l="1"/>
  <c r="H12" i="7" s="1"/>
  <c r="H16" i="10"/>
  <c r="H16" i="13" s="1"/>
  <c r="I14" i="7"/>
  <c r="I12" i="7" s="1"/>
  <c r="I16" i="10"/>
  <c r="I16" i="13" s="1"/>
  <c r="G14" i="7"/>
  <c r="G12" i="7" s="1"/>
  <c r="G16" i="10"/>
  <c r="G16" i="13" s="1"/>
  <c r="F14" i="7"/>
  <c r="F12" i="7" s="1"/>
  <c r="F16" i="10"/>
  <c r="F16" i="13" s="1"/>
  <c r="E16" i="10"/>
  <c r="C18" i="10"/>
  <c r="C18" i="13" s="1"/>
  <c r="D18" i="13"/>
  <c r="P15" i="10"/>
  <c r="Q15" i="13"/>
  <c r="E16" i="13"/>
  <c r="Q13" i="13"/>
  <c r="P13" i="10"/>
  <c r="C17" i="10"/>
  <c r="D17" i="13"/>
  <c r="D16" i="10"/>
  <c r="AD12" i="7"/>
  <c r="R16" i="10"/>
  <c r="X14" i="7"/>
  <c r="X12" i="7" s="1"/>
  <c r="AC14" i="7"/>
  <c r="AC12" i="7" s="1"/>
  <c r="U14" i="7"/>
  <c r="U12" i="7" s="1"/>
  <c r="Y14" i="7"/>
  <c r="Y12" i="7" s="1"/>
  <c r="X16" i="10"/>
  <c r="V14" i="7"/>
  <c r="V12" i="7" s="1"/>
  <c r="V14" i="10"/>
  <c r="AB14" i="7"/>
  <c r="AB12" i="7" s="1"/>
  <c r="L14" i="7"/>
  <c r="L12" i="7" s="1"/>
  <c r="M16" i="10"/>
  <c r="M16" i="13" s="1"/>
  <c r="T14" i="7"/>
  <c r="T12" i="7" s="1"/>
  <c r="AA14" i="7"/>
  <c r="AA12" i="7" s="1"/>
  <c r="S14" i="7"/>
  <c r="S12" i="7" s="1"/>
  <c r="K14" i="7"/>
  <c r="K12" i="7" s="1"/>
  <c r="Q16" i="10"/>
  <c r="AC16" i="10"/>
  <c r="O16" i="10"/>
  <c r="P14" i="7"/>
  <c r="P12" i="7" s="1"/>
  <c r="N14" i="7"/>
  <c r="N12" i="7" s="1"/>
  <c r="Z14" i="7"/>
  <c r="Z12" i="7" s="1"/>
  <c r="J14" i="7"/>
  <c r="J12" i="7" s="1"/>
  <c r="Y16" i="10"/>
  <c r="L16" i="10"/>
  <c r="W16" i="10"/>
  <c r="AD16" i="10"/>
  <c r="AF16" i="10"/>
  <c r="AF16" i="13" s="1"/>
  <c r="AI16" i="7"/>
  <c r="AI14" i="7" s="1"/>
  <c r="AH16" i="7"/>
  <c r="AH14" i="7" s="1"/>
  <c r="AH12" i="7" s="1"/>
  <c r="M14" i="7"/>
  <c r="M12" i="7" s="1"/>
  <c r="AE16" i="7"/>
  <c r="AE14" i="7" s="1"/>
  <c r="AE12" i="7" s="1"/>
  <c r="AF16" i="7"/>
  <c r="AF14" i="7" s="1"/>
  <c r="AF12" i="7" s="1"/>
  <c r="AG16" i="7"/>
  <c r="AG14" i="7" s="1"/>
  <c r="S14" i="10" l="1"/>
  <c r="AI16" i="10"/>
  <c r="AI16" i="13" s="1"/>
  <c r="Y14" i="10"/>
  <c r="Y16" i="13"/>
  <c r="AC14" i="10"/>
  <c r="AC14" i="13" s="1"/>
  <c r="AC16" i="13"/>
  <c r="V12" i="10"/>
  <c r="V12" i="13" s="1"/>
  <c r="V14" i="13"/>
  <c r="P13" i="13"/>
  <c r="O13" i="10"/>
  <c r="R14" i="10"/>
  <c r="R16" i="13"/>
  <c r="D16" i="13"/>
  <c r="O15" i="10"/>
  <c r="P15" i="13"/>
  <c r="AD14" i="10"/>
  <c r="AD14" i="13" s="1"/>
  <c r="AD16" i="13"/>
  <c r="L16" i="13"/>
  <c r="Q14" i="10"/>
  <c r="Q16" i="13"/>
  <c r="S12" i="10"/>
  <c r="S12" i="13" s="1"/>
  <c r="S14" i="13"/>
  <c r="X14" i="10"/>
  <c r="X16" i="13"/>
  <c r="W14" i="10"/>
  <c r="W16" i="13"/>
  <c r="O16" i="13"/>
  <c r="C17" i="13"/>
  <c r="C16" i="10"/>
  <c r="AB14" i="10"/>
  <c r="AB14" i="13" s="1"/>
  <c r="Z14" i="10"/>
  <c r="AG12" i="7"/>
  <c r="U14" i="10"/>
  <c r="P14" i="10"/>
  <c r="AA14" i="10"/>
  <c r="AA14" i="13" s="1"/>
  <c r="T14" i="10"/>
  <c r="AE16" i="10"/>
  <c r="AI12" i="7"/>
  <c r="AI14" i="10"/>
  <c r="AF14" i="10"/>
  <c r="AG16" i="10"/>
  <c r="AH16" i="10"/>
  <c r="D24" i="7"/>
  <c r="E24" i="7"/>
  <c r="F24" i="7"/>
  <c r="G24"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D25" i="7"/>
  <c r="E25" i="7"/>
  <c r="F25" i="7"/>
  <c r="G25"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D27" i="7"/>
  <c r="E27" i="7"/>
  <c r="F27" i="7"/>
  <c r="G27" i="7"/>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AG28" i="7"/>
  <c r="AH28" i="7"/>
  <c r="D30" i="7"/>
  <c r="E30" i="7"/>
  <c r="F30" i="7"/>
  <c r="G30" i="7"/>
  <c r="H30" i="7"/>
  <c r="I30" i="7"/>
  <c r="J30" i="7"/>
  <c r="K30" i="7"/>
  <c r="L30" i="7"/>
  <c r="M30" i="7"/>
  <c r="N30" i="7"/>
  <c r="O30" i="7"/>
  <c r="P30" i="7"/>
  <c r="Q30" i="7"/>
  <c r="R30" i="7"/>
  <c r="S30" i="7"/>
  <c r="T30" i="7"/>
  <c r="U30" i="7"/>
  <c r="V30" i="7"/>
  <c r="W30" i="7"/>
  <c r="X30" i="7"/>
  <c r="Y30" i="7"/>
  <c r="Z30" i="7"/>
  <c r="AA30" i="7"/>
  <c r="AB30" i="7"/>
  <c r="AC30" i="7"/>
  <c r="AD30" i="7"/>
  <c r="AE30" i="7"/>
  <c r="AF30" i="7"/>
  <c r="AG30" i="7"/>
  <c r="AH30" i="7"/>
  <c r="D31" i="7"/>
  <c r="E31" i="7"/>
  <c r="F31" i="7"/>
  <c r="G31" i="7"/>
  <c r="H31" i="7"/>
  <c r="I31" i="7"/>
  <c r="J31" i="7"/>
  <c r="K31" i="7"/>
  <c r="L31" i="7"/>
  <c r="M31" i="7"/>
  <c r="N31" i="7"/>
  <c r="O31" i="7"/>
  <c r="P31" i="7"/>
  <c r="Q31" i="7"/>
  <c r="R31" i="7"/>
  <c r="S31" i="7"/>
  <c r="T31" i="7"/>
  <c r="U31" i="7"/>
  <c r="V31" i="7"/>
  <c r="W31" i="7"/>
  <c r="X31" i="7"/>
  <c r="Y31" i="7"/>
  <c r="Z31" i="7"/>
  <c r="AA31" i="7"/>
  <c r="AB31" i="7"/>
  <c r="AC31" i="7"/>
  <c r="AD31" i="7"/>
  <c r="AE31" i="7"/>
  <c r="AF31" i="7"/>
  <c r="AG31" i="7"/>
  <c r="AH31" i="7"/>
  <c r="D33" i="7"/>
  <c r="E33" i="7"/>
  <c r="F33" i="7"/>
  <c r="G33" i="7"/>
  <c r="H33" i="7"/>
  <c r="I33" i="7"/>
  <c r="J33" i="7"/>
  <c r="K33" i="7"/>
  <c r="L33" i="7"/>
  <c r="M33" i="7"/>
  <c r="N33" i="7"/>
  <c r="O33" i="7"/>
  <c r="P33" i="7"/>
  <c r="Q33" i="7"/>
  <c r="R33" i="7"/>
  <c r="S33" i="7"/>
  <c r="T33" i="7"/>
  <c r="U33" i="7"/>
  <c r="V33" i="7"/>
  <c r="W33" i="7"/>
  <c r="X33" i="7"/>
  <c r="Y33" i="7"/>
  <c r="Z33" i="7"/>
  <c r="AA33" i="7"/>
  <c r="AB33" i="7"/>
  <c r="AC33" i="7"/>
  <c r="AD33" i="7"/>
  <c r="AE33" i="7"/>
  <c r="AF33" i="7"/>
  <c r="AG33" i="7"/>
  <c r="AH33" i="7"/>
  <c r="D34" i="7"/>
  <c r="E34" i="7"/>
  <c r="F34" i="7"/>
  <c r="G34" i="7"/>
  <c r="H34" i="7"/>
  <c r="I34" i="7"/>
  <c r="J34" i="7"/>
  <c r="K34" i="7"/>
  <c r="L34" i="7"/>
  <c r="M34" i="7"/>
  <c r="N34" i="7"/>
  <c r="O34" i="7"/>
  <c r="P34" i="7"/>
  <c r="Q34" i="7"/>
  <c r="R34" i="7"/>
  <c r="S34" i="7"/>
  <c r="T34" i="7"/>
  <c r="U34" i="7"/>
  <c r="V34" i="7"/>
  <c r="W34" i="7"/>
  <c r="X34" i="7"/>
  <c r="Y34" i="7"/>
  <c r="Z34" i="7"/>
  <c r="AA34" i="7"/>
  <c r="AB34" i="7"/>
  <c r="AC34" i="7"/>
  <c r="AD34" i="7"/>
  <c r="AE34" i="7"/>
  <c r="AF34" i="7"/>
  <c r="AG34" i="7"/>
  <c r="AH34" i="7"/>
  <c r="D36" i="7"/>
  <c r="E36" i="7"/>
  <c r="F36" i="7"/>
  <c r="G36" i="7"/>
  <c r="H36" i="7"/>
  <c r="I36" i="7"/>
  <c r="J36" i="7"/>
  <c r="K36" i="7"/>
  <c r="L36" i="7"/>
  <c r="M36" i="7"/>
  <c r="N36" i="7"/>
  <c r="O36" i="7"/>
  <c r="P36" i="7"/>
  <c r="Q36" i="7"/>
  <c r="R36" i="7"/>
  <c r="S36" i="7"/>
  <c r="T36" i="7"/>
  <c r="U36" i="7"/>
  <c r="V36" i="7"/>
  <c r="W36" i="7"/>
  <c r="X36" i="7"/>
  <c r="Y36" i="7"/>
  <c r="Z36" i="7"/>
  <c r="AA36" i="7"/>
  <c r="AB36" i="7"/>
  <c r="AC36" i="7"/>
  <c r="AD36" i="7"/>
  <c r="AE36" i="7"/>
  <c r="AF36" i="7"/>
  <c r="AG36" i="7"/>
  <c r="AH36"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C37" i="7"/>
  <c r="C36" i="7"/>
  <c r="C34" i="7"/>
  <c r="C33" i="7"/>
  <c r="C31" i="7"/>
  <c r="C30" i="7"/>
  <c r="C28" i="7"/>
  <c r="C27" i="7"/>
  <c r="C25" i="7"/>
  <c r="C24" i="7"/>
  <c r="B15" i="5"/>
  <c r="B11" i="5"/>
  <c r="AI11" i="10"/>
  <c r="AI11" i="13" s="1"/>
  <c r="AI10" i="10"/>
  <c r="AI10" i="13" s="1"/>
  <c r="AH11" i="10"/>
  <c r="AH10" i="10"/>
  <c r="AG11" i="10"/>
  <c r="AG10" i="10"/>
  <c r="AF11" i="10"/>
  <c r="AF11" i="13" s="1"/>
  <c r="AF10" i="10"/>
  <c r="AE11" i="10"/>
  <c r="AE11" i="13" s="1"/>
  <c r="AE10" i="10"/>
  <c r="AD11" i="10"/>
  <c r="AD11" i="13" s="1"/>
  <c r="AD10" i="10"/>
  <c r="AC11" i="10"/>
  <c r="AC10" i="10"/>
  <c r="AB11" i="10"/>
  <c r="AB11" i="13" s="1"/>
  <c r="AB10" i="10"/>
  <c r="AA11" i="10"/>
  <c r="AA11" i="13" s="1"/>
  <c r="AA10" i="10"/>
  <c r="Z11" i="10"/>
  <c r="Z11" i="13" s="1"/>
  <c r="Z10" i="10"/>
  <c r="Y11" i="10"/>
  <c r="Y10" i="10"/>
  <c r="X11" i="10"/>
  <c r="X10" i="10"/>
  <c r="W11" i="10"/>
  <c r="W10" i="10"/>
  <c r="V11" i="10"/>
  <c r="V10" i="10"/>
  <c r="U11" i="10"/>
  <c r="U11" i="13" s="1"/>
  <c r="U10" i="10"/>
  <c r="T11" i="10"/>
  <c r="T11" i="13" s="1"/>
  <c r="T10" i="10"/>
  <c r="S11" i="10"/>
  <c r="S10" i="10"/>
  <c r="R11" i="10"/>
  <c r="R10" i="10"/>
  <c r="Q11" i="10"/>
  <c r="Q11" i="13" s="1"/>
  <c r="Q10" i="10"/>
  <c r="Q10" i="13" s="1"/>
  <c r="P11" i="10"/>
  <c r="P11" i="13" s="1"/>
  <c r="P10" i="10"/>
  <c r="P10" i="13" s="1"/>
  <c r="O11" i="10"/>
  <c r="O11" i="13" s="1"/>
  <c r="O10" i="10"/>
  <c r="O10" i="13" s="1"/>
  <c r="N11" i="10"/>
  <c r="N11" i="13" s="1"/>
  <c r="N10" i="10"/>
  <c r="N10" i="13" s="1"/>
  <c r="M11" i="10"/>
  <c r="M11" i="13" s="1"/>
  <c r="M10" i="10"/>
  <c r="L11" i="10"/>
  <c r="L10" i="10"/>
  <c r="K11" i="10"/>
  <c r="K10" i="10"/>
  <c r="J11" i="10"/>
  <c r="J10" i="10"/>
  <c r="I11" i="10"/>
  <c r="I10" i="10"/>
  <c r="I10" i="13" s="1"/>
  <c r="H11" i="10"/>
  <c r="H10" i="10"/>
  <c r="H10" i="13" s="1"/>
  <c r="G11" i="10"/>
  <c r="G10" i="10"/>
  <c r="G10" i="13" s="1"/>
  <c r="F11" i="10"/>
  <c r="F10" i="10"/>
  <c r="F10" i="13" s="1"/>
  <c r="E11" i="10"/>
  <c r="E10" i="10"/>
  <c r="E10" i="13" s="1"/>
  <c r="D11" i="10"/>
  <c r="D10" i="10"/>
  <c r="D10" i="13" s="1"/>
  <c r="C11" i="10"/>
  <c r="C10" i="10"/>
  <c r="C10" i="13" s="1"/>
  <c r="AD10" i="7"/>
  <c r="L29" i="7" l="1"/>
  <c r="J11" i="13"/>
  <c r="V11" i="13"/>
  <c r="K10" i="13"/>
  <c r="S10" i="13"/>
  <c r="W10" i="13"/>
  <c r="AA10" i="13"/>
  <c r="AE10" i="13"/>
  <c r="AF12" i="10"/>
  <c r="AF12" i="13" s="1"/>
  <c r="AF14" i="13"/>
  <c r="U12" i="10"/>
  <c r="U12" i="13" s="1"/>
  <c r="U14" i="13"/>
  <c r="X12" i="10"/>
  <c r="X12" i="13" s="1"/>
  <c r="X14" i="13"/>
  <c r="C11" i="13"/>
  <c r="K11" i="13"/>
  <c r="S11" i="13"/>
  <c r="W11" i="13"/>
  <c r="AI12" i="10"/>
  <c r="AI12" i="13" s="1"/>
  <c r="AI14" i="13"/>
  <c r="C16" i="13"/>
  <c r="N15" i="10"/>
  <c r="O15" i="13"/>
  <c r="AG14" i="10"/>
  <c r="AG16" i="13"/>
  <c r="AE14" i="10"/>
  <c r="AE16" i="13"/>
  <c r="Z12" i="10"/>
  <c r="Z12" i="13" s="1"/>
  <c r="Z14" i="13"/>
  <c r="F11" i="13"/>
  <c r="R11" i="13"/>
  <c r="P12" i="10"/>
  <c r="P12" i="13" s="1"/>
  <c r="P14" i="13"/>
  <c r="G11" i="13"/>
  <c r="L10" i="13"/>
  <c r="X10" i="13"/>
  <c r="D11" i="13"/>
  <c r="X11" i="13"/>
  <c r="M10" i="13"/>
  <c r="U10" i="13"/>
  <c r="Y10" i="13"/>
  <c r="AC10" i="13"/>
  <c r="AG10" i="13"/>
  <c r="T12" i="10"/>
  <c r="T12" i="13" s="1"/>
  <c r="T14" i="13"/>
  <c r="O14" i="10"/>
  <c r="Q12" i="10"/>
  <c r="Q12" i="13" s="1"/>
  <c r="Q14" i="13"/>
  <c r="O13" i="13"/>
  <c r="N13" i="10"/>
  <c r="T10" i="13"/>
  <c r="AF10" i="13"/>
  <c r="L11" i="13"/>
  <c r="E11" i="13"/>
  <c r="I11" i="13"/>
  <c r="Y11" i="13"/>
  <c r="AC11" i="13"/>
  <c r="AG11" i="13"/>
  <c r="AC12" i="10"/>
  <c r="AC12" i="13" s="1"/>
  <c r="AH11" i="13"/>
  <c r="AB10" i="13"/>
  <c r="H11" i="13"/>
  <c r="J10" i="13"/>
  <c r="R10" i="13"/>
  <c r="V10" i="13"/>
  <c r="Z10" i="13"/>
  <c r="AD10" i="13"/>
  <c r="AH10" i="13"/>
  <c r="AH14" i="10"/>
  <c r="AH16" i="13"/>
  <c r="AD12" i="10"/>
  <c r="AD12" i="13" s="1"/>
  <c r="W12" i="10"/>
  <c r="W12" i="13" s="1"/>
  <c r="W14" i="13"/>
  <c r="R12" i="10"/>
  <c r="R12" i="13" s="1"/>
  <c r="R14" i="13"/>
  <c r="Y12" i="10"/>
  <c r="Y12" i="13" s="1"/>
  <c r="Y14" i="13"/>
  <c r="AB12" i="10"/>
  <c r="AB12" i="13" s="1"/>
  <c r="AA12" i="10"/>
  <c r="AA12" i="13" s="1"/>
  <c r="C26" i="7"/>
  <c r="C29" i="7"/>
  <c r="C23" i="7"/>
  <c r="C35" i="7"/>
  <c r="C22" i="7"/>
  <c r="C22" i="10" s="1"/>
  <c r="C22" i="13" s="1"/>
  <c r="C21" i="7"/>
  <c r="F26" i="7"/>
  <c r="M35" i="7"/>
  <c r="AE35" i="7"/>
  <c r="G32" i="7"/>
  <c r="O22" i="7"/>
  <c r="O22" i="10" s="1"/>
  <c r="O22" i="13" s="1"/>
  <c r="C32" i="7"/>
  <c r="AF35" i="7"/>
  <c r="X35" i="7"/>
  <c r="P35" i="7"/>
  <c r="H35" i="7"/>
  <c r="AF32" i="7"/>
  <c r="X32" i="7"/>
  <c r="P32" i="7"/>
  <c r="H32" i="7"/>
  <c r="AF29" i="7"/>
  <c r="X29" i="7"/>
  <c r="P29" i="7"/>
  <c r="H29" i="7"/>
  <c r="AF26" i="7"/>
  <c r="X26" i="7"/>
  <c r="P26" i="7"/>
  <c r="H26" i="7"/>
  <c r="AF22" i="7"/>
  <c r="AF22" i="10" s="1"/>
  <c r="AF22" i="13" s="1"/>
  <c r="X22" i="7"/>
  <c r="X22" i="10" s="1"/>
  <c r="X22" i="13" s="1"/>
  <c r="P22" i="7"/>
  <c r="P22" i="10" s="1"/>
  <c r="P22" i="13" s="1"/>
  <c r="H22" i="7"/>
  <c r="H22" i="10" s="1"/>
  <c r="H22" i="13" s="1"/>
  <c r="AF21" i="7"/>
  <c r="AF21" i="10" s="1"/>
  <c r="X21" i="7"/>
  <c r="X21" i="10" s="1"/>
  <c r="P21" i="7"/>
  <c r="P21" i="10" s="1"/>
  <c r="H21" i="7"/>
  <c r="H21" i="10" s="1"/>
  <c r="O32" i="7"/>
  <c r="AE29" i="7"/>
  <c r="AE26" i="7"/>
  <c r="W22" i="7"/>
  <c r="W22" i="10" s="1"/>
  <c r="W22" i="13" s="1"/>
  <c r="O21" i="7"/>
  <c r="O21" i="10" s="1"/>
  <c r="AD35" i="7"/>
  <c r="N32" i="7"/>
  <c r="N26" i="7"/>
  <c r="N22" i="7"/>
  <c r="N22" i="10" s="1"/>
  <c r="N22" i="13" s="1"/>
  <c r="F21" i="7"/>
  <c r="F21" i="10" s="1"/>
  <c r="U35" i="7"/>
  <c r="AC32" i="7"/>
  <c r="U32" i="7"/>
  <c r="E32" i="7"/>
  <c r="AC29" i="7"/>
  <c r="U29" i="7"/>
  <c r="M29" i="7"/>
  <c r="E29" i="7"/>
  <c r="AC26" i="7"/>
  <c r="U26" i="7"/>
  <c r="M26" i="7"/>
  <c r="E26" i="7"/>
  <c r="AC22" i="7"/>
  <c r="AC22" i="10" s="1"/>
  <c r="AC22" i="13" s="1"/>
  <c r="U22" i="7"/>
  <c r="U22" i="10" s="1"/>
  <c r="U22" i="13" s="1"/>
  <c r="M22" i="7"/>
  <c r="M22" i="10" s="1"/>
  <c r="M22" i="13" s="1"/>
  <c r="E22" i="7"/>
  <c r="E22" i="10" s="1"/>
  <c r="E22" i="13" s="1"/>
  <c r="AC21" i="7"/>
  <c r="AC21" i="10" s="1"/>
  <c r="U21" i="7"/>
  <c r="U21" i="10" s="1"/>
  <c r="M21" i="7"/>
  <c r="M21" i="10" s="1"/>
  <c r="E21" i="7"/>
  <c r="E21" i="10" s="1"/>
  <c r="G35" i="7"/>
  <c r="O29" i="7"/>
  <c r="AE22" i="7"/>
  <c r="AE22" i="10" s="1"/>
  <c r="AE22" i="13" s="1"/>
  <c r="AE21" i="7"/>
  <c r="V35" i="7"/>
  <c r="V32" i="7"/>
  <c r="AD29" i="7"/>
  <c r="AD26" i="7"/>
  <c r="V22" i="7"/>
  <c r="V22" i="10" s="1"/>
  <c r="V22" i="13" s="1"/>
  <c r="N21" i="7"/>
  <c r="N21" i="10" s="1"/>
  <c r="AC35" i="7"/>
  <c r="E35" i="7"/>
  <c r="M32" i="7"/>
  <c r="AB35" i="7"/>
  <c r="T35" i="7"/>
  <c r="L35" i="7"/>
  <c r="D35" i="7"/>
  <c r="AB32" i="7"/>
  <c r="T32" i="7"/>
  <c r="L32" i="7"/>
  <c r="D32" i="7"/>
  <c r="AB29" i="7"/>
  <c r="T29" i="7"/>
  <c r="D29" i="7"/>
  <c r="AB26" i="7"/>
  <c r="T26" i="7"/>
  <c r="L26" i="7"/>
  <c r="D26" i="7"/>
  <c r="AB22" i="7"/>
  <c r="AB22" i="10" s="1"/>
  <c r="AB22" i="13" s="1"/>
  <c r="T22" i="7"/>
  <c r="T22" i="10" s="1"/>
  <c r="T22" i="13" s="1"/>
  <c r="L22" i="7"/>
  <c r="L22" i="10" s="1"/>
  <c r="L22" i="13" s="1"/>
  <c r="D22" i="7"/>
  <c r="D22" i="10" s="1"/>
  <c r="D22" i="13" s="1"/>
  <c r="AB21" i="7"/>
  <c r="AB21" i="10" s="1"/>
  <c r="T21" i="7"/>
  <c r="T21" i="10" s="1"/>
  <c r="L21" i="7"/>
  <c r="L21" i="10" s="1"/>
  <c r="D21" i="7"/>
  <c r="D21" i="10" s="1"/>
  <c r="AE32" i="7"/>
  <c r="W29" i="7"/>
  <c r="W26" i="7"/>
  <c r="W21" i="7"/>
  <c r="W21" i="10" s="1"/>
  <c r="F32" i="7"/>
  <c r="N29" i="7"/>
  <c r="AD21" i="7"/>
  <c r="AD7" i="7" s="1"/>
  <c r="AI35" i="7"/>
  <c r="AA35" i="7"/>
  <c r="S35" i="7"/>
  <c r="K35" i="7"/>
  <c r="AI32" i="7"/>
  <c r="AA32" i="7"/>
  <c r="S32" i="7"/>
  <c r="K32" i="7"/>
  <c r="AI29" i="7"/>
  <c r="AA29" i="7"/>
  <c r="S29" i="7"/>
  <c r="K29" i="7"/>
  <c r="AI26" i="7"/>
  <c r="AA26" i="7"/>
  <c r="S26" i="7"/>
  <c r="K26" i="7"/>
  <c r="AI22" i="7"/>
  <c r="AI22" i="10" s="1"/>
  <c r="AI22" i="13" s="1"/>
  <c r="AA22" i="7"/>
  <c r="AA22" i="10" s="1"/>
  <c r="AA22" i="13" s="1"/>
  <c r="S22" i="7"/>
  <c r="S22" i="10" s="1"/>
  <c r="S22" i="13" s="1"/>
  <c r="K22" i="7"/>
  <c r="K22" i="10" s="1"/>
  <c r="K22" i="13" s="1"/>
  <c r="AI21" i="7"/>
  <c r="AI21" i="10" s="1"/>
  <c r="AA21" i="7"/>
  <c r="AA21" i="10" s="1"/>
  <c r="S21" i="7"/>
  <c r="S21" i="10" s="1"/>
  <c r="K21" i="7"/>
  <c r="O35" i="7"/>
  <c r="W32" i="7"/>
  <c r="G26" i="7"/>
  <c r="G22" i="7"/>
  <c r="G22" i="10" s="1"/>
  <c r="G22" i="13" s="1"/>
  <c r="F35" i="7"/>
  <c r="AD32" i="7"/>
  <c r="V29" i="7"/>
  <c r="AD22" i="7"/>
  <c r="AD22" i="10" s="1"/>
  <c r="AD22" i="13" s="1"/>
  <c r="V21" i="7"/>
  <c r="V21" i="10" s="1"/>
  <c r="AH35" i="7"/>
  <c r="Z35" i="7"/>
  <c r="R35" i="7"/>
  <c r="J35" i="7"/>
  <c r="AH32" i="7"/>
  <c r="Z32" i="7"/>
  <c r="R32" i="7"/>
  <c r="J32" i="7"/>
  <c r="AH29" i="7"/>
  <c r="Z29" i="7"/>
  <c r="R29" i="7"/>
  <c r="J29" i="7"/>
  <c r="AH26" i="7"/>
  <c r="Z26" i="7"/>
  <c r="R26" i="7"/>
  <c r="J26" i="7"/>
  <c r="AH22" i="7"/>
  <c r="AH22" i="10" s="1"/>
  <c r="AH22" i="13" s="1"/>
  <c r="Z22" i="7"/>
  <c r="Z22" i="10" s="1"/>
  <c r="Z22" i="13" s="1"/>
  <c r="R22" i="7"/>
  <c r="R22" i="10" s="1"/>
  <c r="R22" i="13" s="1"/>
  <c r="J22" i="7"/>
  <c r="J22" i="10" s="1"/>
  <c r="J22" i="13" s="1"/>
  <c r="AH21" i="7"/>
  <c r="AH21" i="10" s="1"/>
  <c r="Z21" i="7"/>
  <c r="Z21" i="10" s="1"/>
  <c r="R21" i="7"/>
  <c r="R21" i="10" s="1"/>
  <c r="J21" i="7"/>
  <c r="J21" i="10" s="1"/>
  <c r="W35" i="7"/>
  <c r="G29" i="7"/>
  <c r="O26" i="7"/>
  <c r="G21" i="7"/>
  <c r="G21" i="10" s="1"/>
  <c r="N35" i="7"/>
  <c r="F29" i="7"/>
  <c r="V26" i="7"/>
  <c r="F22" i="7"/>
  <c r="F22" i="10" s="1"/>
  <c r="F22" i="13" s="1"/>
  <c r="AG35" i="7"/>
  <c r="Y35" i="7"/>
  <c r="Q35" i="7"/>
  <c r="I35" i="7"/>
  <c r="AG32" i="7"/>
  <c r="Y32" i="7"/>
  <c r="Q32" i="7"/>
  <c r="I32" i="7"/>
  <c r="AG29" i="7"/>
  <c r="Y29" i="7"/>
  <c r="Q29" i="7"/>
  <c r="I29" i="7"/>
  <c r="AG26" i="7"/>
  <c r="Y26" i="7"/>
  <c r="Q26" i="7"/>
  <c r="I26" i="7"/>
  <c r="AG22" i="7"/>
  <c r="AG22" i="10" s="1"/>
  <c r="AG22" i="13" s="1"/>
  <c r="Y22" i="7"/>
  <c r="Y22" i="10" s="1"/>
  <c r="Y22" i="13" s="1"/>
  <c r="Q22" i="7"/>
  <c r="Q22" i="10" s="1"/>
  <c r="Q22" i="13" s="1"/>
  <c r="I22" i="7"/>
  <c r="I22" i="10" s="1"/>
  <c r="I22" i="13" s="1"/>
  <c r="AG21" i="7"/>
  <c r="AG21" i="10" s="1"/>
  <c r="Y21" i="7"/>
  <c r="Y21" i="10" s="1"/>
  <c r="Q21" i="7"/>
  <c r="Q21" i="10" s="1"/>
  <c r="I21" i="7"/>
  <c r="I21" i="10" s="1"/>
  <c r="AI23" i="7"/>
  <c r="AA23" i="7"/>
  <c r="S23" i="7"/>
  <c r="K23" i="7"/>
  <c r="AH23" i="7"/>
  <c r="Z23" i="7"/>
  <c r="R23" i="7"/>
  <c r="J23" i="7"/>
  <c r="AG23" i="7"/>
  <c r="Y23" i="7"/>
  <c r="Q23" i="7"/>
  <c r="I23" i="7"/>
  <c r="AF23" i="7"/>
  <c r="X23" i="7"/>
  <c r="P23" i="7"/>
  <c r="H23" i="7"/>
  <c r="AE23" i="7"/>
  <c r="W23" i="7"/>
  <c r="O23" i="7"/>
  <c r="G23" i="7"/>
  <c r="AD23" i="7"/>
  <c r="V23" i="7"/>
  <c r="N23" i="7"/>
  <c r="F23" i="7"/>
  <c r="AC23" i="7"/>
  <c r="U23" i="7"/>
  <c r="M23" i="7"/>
  <c r="E23" i="7"/>
  <c r="AB23" i="7"/>
  <c r="T23" i="7"/>
  <c r="L23" i="7"/>
  <c r="D23" i="7"/>
  <c r="AI11" i="7"/>
  <c r="AI10" i="7"/>
  <c r="AH11" i="7"/>
  <c r="AH10" i="7"/>
  <c r="AG11" i="7"/>
  <c r="AG10" i="7"/>
  <c r="AF11" i="7"/>
  <c r="AF10" i="7"/>
  <c r="AE11" i="7"/>
  <c r="AE10" i="7"/>
  <c r="AD11" i="7"/>
  <c r="AC11" i="7"/>
  <c r="AC10" i="7"/>
  <c r="AB11" i="7"/>
  <c r="AB10" i="7"/>
  <c r="AA11" i="7"/>
  <c r="AA10" i="7"/>
  <c r="Z11" i="7"/>
  <c r="Z10" i="7"/>
  <c r="Y11" i="7"/>
  <c r="Y10" i="7"/>
  <c r="X11" i="7"/>
  <c r="X10" i="7"/>
  <c r="W11" i="7"/>
  <c r="W10" i="7"/>
  <c r="V11" i="7"/>
  <c r="V10" i="7"/>
  <c r="U11" i="7"/>
  <c r="U10" i="7"/>
  <c r="T11" i="7"/>
  <c r="T10" i="7"/>
  <c r="S11" i="7"/>
  <c r="S10" i="7"/>
  <c r="R11" i="7"/>
  <c r="R10" i="7"/>
  <c r="Q11" i="7"/>
  <c r="Q10" i="7"/>
  <c r="P11" i="7"/>
  <c r="P10" i="7"/>
  <c r="O11" i="7"/>
  <c r="O10" i="7"/>
  <c r="N11" i="7"/>
  <c r="N10" i="7"/>
  <c r="M11" i="7"/>
  <c r="M8" i="7" s="1"/>
  <c r="M10" i="7"/>
  <c r="L11" i="7"/>
  <c r="L10" i="7"/>
  <c r="K11" i="7"/>
  <c r="K10" i="7"/>
  <c r="J11" i="7"/>
  <c r="J8" i="7" s="1"/>
  <c r="J10" i="7"/>
  <c r="I11" i="7"/>
  <c r="I10" i="7"/>
  <c r="H11" i="7"/>
  <c r="H10" i="7"/>
  <c r="G11" i="7"/>
  <c r="G10" i="7"/>
  <c r="F11" i="7"/>
  <c r="F10" i="7"/>
  <c r="E11" i="7"/>
  <c r="E10" i="7"/>
  <c r="D11" i="7"/>
  <c r="D10" i="7"/>
  <c r="C11" i="7"/>
  <c r="C8" i="7" s="1"/>
  <c r="C10" i="7"/>
  <c r="C7" i="7" s="1"/>
  <c r="AE20" i="7" l="1"/>
  <c r="C20" i="7"/>
  <c r="U8" i="7"/>
  <c r="R8" i="7"/>
  <c r="K20" i="7"/>
  <c r="G8" i="7"/>
  <c r="AF7" i="7"/>
  <c r="L8" i="7"/>
  <c r="K8" i="7"/>
  <c r="O7" i="7"/>
  <c r="O7" i="10" s="1"/>
  <c r="O7" i="13" s="1"/>
  <c r="Q8" i="7"/>
  <c r="Q8" i="10" s="1"/>
  <c r="Q8" i="13" s="1"/>
  <c r="G20" i="7"/>
  <c r="AI7" i="7"/>
  <c r="O21" i="13"/>
  <c r="AF21" i="13"/>
  <c r="AI21" i="13"/>
  <c r="U21" i="13"/>
  <c r="W21" i="13"/>
  <c r="AC21" i="13"/>
  <c r="J21" i="13"/>
  <c r="V21" i="13"/>
  <c r="D21" i="13"/>
  <c r="R21" i="13"/>
  <c r="E21" i="13"/>
  <c r="Q21" i="13"/>
  <c r="L21" i="13"/>
  <c r="Y21" i="13"/>
  <c r="S21" i="13"/>
  <c r="N21" i="13"/>
  <c r="X21" i="13"/>
  <c r="AG21" i="13"/>
  <c r="AH21" i="13"/>
  <c r="AB21" i="13"/>
  <c r="P21" i="13"/>
  <c r="Z21" i="13"/>
  <c r="G21" i="13"/>
  <c r="G20" i="10"/>
  <c r="G20" i="13" s="1"/>
  <c r="AA21" i="13"/>
  <c r="T21" i="13"/>
  <c r="AD21" i="10"/>
  <c r="AD7" i="10" s="1"/>
  <c r="AD7" i="13" s="1"/>
  <c r="AE21" i="10"/>
  <c r="I21" i="13"/>
  <c r="Z20" i="7"/>
  <c r="Z20" i="10" s="1"/>
  <c r="Z20" i="13" s="1"/>
  <c r="AI7" i="10"/>
  <c r="AI7" i="13" s="1"/>
  <c r="F21" i="13"/>
  <c r="M21" i="13"/>
  <c r="K21" i="10"/>
  <c r="H21" i="13"/>
  <c r="Q7" i="7"/>
  <c r="Q7" i="10" s="1"/>
  <c r="Q7" i="13" s="1"/>
  <c r="C21" i="10"/>
  <c r="AF7" i="10"/>
  <c r="AF7" i="13" s="1"/>
  <c r="U8" i="10"/>
  <c r="U8" i="13" s="1"/>
  <c r="R8" i="10"/>
  <c r="R8" i="13" s="1"/>
  <c r="AH12" i="10"/>
  <c r="AH12" i="13" s="1"/>
  <c r="AH14" i="13"/>
  <c r="O12" i="10"/>
  <c r="O12" i="13" s="1"/>
  <c r="O14" i="13"/>
  <c r="AE12" i="10"/>
  <c r="AE12" i="13" s="1"/>
  <c r="AE14" i="13"/>
  <c r="AG12" i="10"/>
  <c r="AG12" i="13" s="1"/>
  <c r="AG14" i="13"/>
  <c r="N13" i="13"/>
  <c r="M13" i="10"/>
  <c r="M15" i="10"/>
  <c r="N15" i="13"/>
  <c r="N14" i="10"/>
  <c r="I7" i="7"/>
  <c r="U20" i="7"/>
  <c r="U20" i="10" s="1"/>
  <c r="U20" i="13" s="1"/>
  <c r="H20" i="7"/>
  <c r="H20" i="10" s="1"/>
  <c r="H20" i="13" s="1"/>
  <c r="S20" i="7"/>
  <c r="S20" i="10" s="1"/>
  <c r="S20" i="13" s="1"/>
  <c r="H7" i="7"/>
  <c r="T20" i="7"/>
  <c r="T20" i="10" s="1"/>
  <c r="T20" i="13" s="1"/>
  <c r="N7" i="7"/>
  <c r="N7" i="10" s="1"/>
  <c r="N7" i="13" s="1"/>
  <c r="Z7" i="7"/>
  <c r="Z7" i="10" s="1"/>
  <c r="G7" i="7"/>
  <c r="G6" i="7" s="1"/>
  <c r="W7" i="7"/>
  <c r="W7" i="10" s="1"/>
  <c r="AH8" i="7"/>
  <c r="AH8" i="10" s="1"/>
  <c r="AH8" i="13" s="1"/>
  <c r="AG20" i="7"/>
  <c r="AG20" i="10" s="1"/>
  <c r="AG20" i="13" s="1"/>
  <c r="O20" i="7"/>
  <c r="O20" i="10" s="1"/>
  <c r="O20" i="13" s="1"/>
  <c r="C6" i="7"/>
  <c r="Z8" i="7"/>
  <c r="Z8" i="10" s="1"/>
  <c r="Z8" i="13" s="1"/>
  <c r="S8" i="7"/>
  <c r="S8" i="10" s="1"/>
  <c r="S8" i="13" s="1"/>
  <c r="W8" i="7"/>
  <c r="T8" i="7"/>
  <c r="T8" i="10" s="1"/>
  <c r="T8" i="13" s="1"/>
  <c r="AH20" i="7"/>
  <c r="AH20" i="10" s="1"/>
  <c r="AH20" i="13" s="1"/>
  <c r="AA20" i="7"/>
  <c r="AA20" i="10" s="1"/>
  <c r="AA20" i="13" s="1"/>
  <c r="AB20" i="7"/>
  <c r="AB20" i="10" s="1"/>
  <c r="AB20" i="13" s="1"/>
  <c r="AC20" i="7"/>
  <c r="AC20" i="10" s="1"/>
  <c r="AC20" i="13" s="1"/>
  <c r="H8" i="7"/>
  <c r="H6" i="7" s="1"/>
  <c r="Y7" i="7"/>
  <c r="Y7" i="10" s="1"/>
  <c r="W20" i="7"/>
  <c r="W20" i="10" s="1"/>
  <c r="W20" i="13" s="1"/>
  <c r="Y8" i="7"/>
  <c r="Y8" i="10" s="1"/>
  <c r="Y8" i="13" s="1"/>
  <c r="W9" i="7"/>
  <c r="W9" i="10" s="1"/>
  <c r="W9" i="13" s="1"/>
  <c r="X7" i="7"/>
  <c r="X7" i="10" s="1"/>
  <c r="D8" i="7"/>
  <c r="AG9" i="7"/>
  <c r="AG9" i="10" s="1"/>
  <c r="AG9" i="13" s="1"/>
  <c r="D20" i="7"/>
  <c r="D20" i="10" s="1"/>
  <c r="D20" i="13" s="1"/>
  <c r="I20" i="7"/>
  <c r="I20" i="10" s="1"/>
  <c r="I20" i="13" s="1"/>
  <c r="J20" i="7"/>
  <c r="J20" i="10" s="1"/>
  <c r="J20" i="13" s="1"/>
  <c r="AI20" i="7"/>
  <c r="AI20" i="10" s="1"/>
  <c r="AI20" i="13" s="1"/>
  <c r="I8" i="7"/>
  <c r="Q20" i="7"/>
  <c r="Q20" i="10" s="1"/>
  <c r="Q20" i="13" s="1"/>
  <c r="R20" i="7"/>
  <c r="R20" i="10" s="1"/>
  <c r="R20" i="13" s="1"/>
  <c r="L20" i="7"/>
  <c r="L20" i="10" s="1"/>
  <c r="L20" i="13" s="1"/>
  <c r="Y20" i="7"/>
  <c r="Y20" i="10" s="1"/>
  <c r="Y20" i="13" s="1"/>
  <c r="AA8" i="7"/>
  <c r="AA8" i="10" s="1"/>
  <c r="AA8" i="13" s="1"/>
  <c r="Z9" i="7"/>
  <c r="Z9" i="10" s="1"/>
  <c r="Z9" i="13" s="1"/>
  <c r="P20" i="7"/>
  <c r="P20" i="10" s="1"/>
  <c r="P20" i="13" s="1"/>
  <c r="P8" i="7"/>
  <c r="P8" i="10" s="1"/>
  <c r="P8" i="13" s="1"/>
  <c r="AB8" i="7"/>
  <c r="AB8" i="10" s="1"/>
  <c r="AB8" i="13" s="1"/>
  <c r="G9" i="7"/>
  <c r="G9" i="10" s="1"/>
  <c r="G9" i="13" s="1"/>
  <c r="AC7" i="7"/>
  <c r="AC7" i="10" s="1"/>
  <c r="AG8" i="7"/>
  <c r="AG8" i="10" s="1"/>
  <c r="AG8" i="13" s="1"/>
  <c r="AC8" i="7"/>
  <c r="AC8" i="10" s="1"/>
  <c r="AC8" i="13" s="1"/>
  <c r="AH7" i="7"/>
  <c r="AH7" i="10" s="1"/>
  <c r="V8" i="7"/>
  <c r="V8" i="10" s="1"/>
  <c r="V8" i="13" s="1"/>
  <c r="V20" i="7"/>
  <c r="V20" i="10" s="1"/>
  <c r="V20" i="13" s="1"/>
  <c r="F20" i="7"/>
  <c r="F20" i="10" s="1"/>
  <c r="F20" i="13" s="1"/>
  <c r="X20" i="7"/>
  <c r="X20" i="10" s="1"/>
  <c r="X20" i="13" s="1"/>
  <c r="M20" i="7"/>
  <c r="M20" i="10" s="1"/>
  <c r="M20" i="13" s="1"/>
  <c r="N20" i="7"/>
  <c r="N20" i="10" s="1"/>
  <c r="N20" i="13" s="1"/>
  <c r="AF20" i="7"/>
  <c r="AF20" i="10" s="1"/>
  <c r="AF20" i="13" s="1"/>
  <c r="U9" i="7"/>
  <c r="U9" i="10" s="1"/>
  <c r="U9" i="13" s="1"/>
  <c r="U7" i="7"/>
  <c r="U6" i="7" s="1"/>
  <c r="Y9" i="7"/>
  <c r="Y9" i="10" s="1"/>
  <c r="Y9" i="13" s="1"/>
  <c r="J7" i="7"/>
  <c r="J6" i="7" s="1"/>
  <c r="R7" i="7"/>
  <c r="R6" i="7" s="1"/>
  <c r="F8" i="7"/>
  <c r="AE7" i="7"/>
  <c r="R9" i="7"/>
  <c r="R9" i="10" s="1"/>
  <c r="R9" i="13" s="1"/>
  <c r="K7" i="7"/>
  <c r="S7" i="7"/>
  <c r="S7" i="10" s="1"/>
  <c r="AA7" i="7"/>
  <c r="AA7" i="10" s="1"/>
  <c r="AE8" i="7"/>
  <c r="AE8" i="10" s="1"/>
  <c r="AE8" i="13" s="1"/>
  <c r="AI8" i="7"/>
  <c r="Q9" i="7"/>
  <c r="Q9" i="10" s="1"/>
  <c r="Q9" i="13" s="1"/>
  <c r="AD20" i="7"/>
  <c r="E20" i="7"/>
  <c r="E20" i="10" s="1"/>
  <c r="E20" i="13" s="1"/>
  <c r="AD8" i="7"/>
  <c r="O8" i="7"/>
  <c r="AH9" i="7"/>
  <c r="AH9" i="10" s="1"/>
  <c r="AH9" i="13" s="1"/>
  <c r="O9" i="7"/>
  <c r="O9" i="10" s="1"/>
  <c r="O9" i="13" s="1"/>
  <c r="E8" i="7"/>
  <c r="F7" i="7"/>
  <c r="D7" i="7"/>
  <c r="L7" i="7"/>
  <c r="P7" i="7"/>
  <c r="P7" i="10" s="1"/>
  <c r="P7" i="13" s="1"/>
  <c r="T7" i="7"/>
  <c r="T7" i="10" s="1"/>
  <c r="AB7" i="7"/>
  <c r="AB7" i="10" s="1"/>
  <c r="AF9" i="7"/>
  <c r="AF9" i="10" s="1"/>
  <c r="AF9" i="13" s="1"/>
  <c r="AF8" i="7"/>
  <c r="AF6" i="7" s="1"/>
  <c r="J9" i="7"/>
  <c r="J9" i="10" s="1"/>
  <c r="J9" i="13" s="1"/>
  <c r="E9" i="7"/>
  <c r="E9" i="10" s="1"/>
  <c r="E9" i="13" s="1"/>
  <c r="E7" i="7"/>
  <c r="M9" i="7"/>
  <c r="M9" i="10" s="1"/>
  <c r="M9" i="13" s="1"/>
  <c r="M7" i="7"/>
  <c r="M6" i="7" s="1"/>
  <c r="V7" i="7"/>
  <c r="V7" i="10" s="1"/>
  <c r="N8" i="7"/>
  <c r="X8" i="7"/>
  <c r="X8" i="10" s="1"/>
  <c r="X8" i="13" s="1"/>
  <c r="AG7" i="7"/>
  <c r="AG7" i="10" s="1"/>
  <c r="AE9" i="7"/>
  <c r="AE9" i="10" s="1"/>
  <c r="AE9" i="13" s="1"/>
  <c r="I9" i="7"/>
  <c r="I9" i="10" s="1"/>
  <c r="I9" i="13" s="1"/>
  <c r="H9" i="7"/>
  <c r="H9" i="10" s="1"/>
  <c r="H9" i="13" s="1"/>
  <c r="AD9" i="7"/>
  <c r="AD9" i="10" s="1"/>
  <c r="AD9" i="13" s="1"/>
  <c r="V9" i="7"/>
  <c r="V9" i="10" s="1"/>
  <c r="V9" i="13" s="1"/>
  <c r="N9" i="7"/>
  <c r="N9" i="10" s="1"/>
  <c r="N9" i="13" s="1"/>
  <c r="F9" i="7"/>
  <c r="F9" i="10" s="1"/>
  <c r="F9" i="13" s="1"/>
  <c r="AC9" i="7"/>
  <c r="AC9" i="10" s="1"/>
  <c r="AC9" i="13" s="1"/>
  <c r="X9" i="7"/>
  <c r="X9" i="10" s="1"/>
  <c r="X9" i="13" s="1"/>
  <c r="AB9" i="7"/>
  <c r="AB9" i="10" s="1"/>
  <c r="AB9" i="13" s="1"/>
  <c r="T9" i="7"/>
  <c r="T9" i="10" s="1"/>
  <c r="T9" i="13" s="1"/>
  <c r="L9" i="7"/>
  <c r="L9" i="10" s="1"/>
  <c r="L9" i="13" s="1"/>
  <c r="D9" i="7"/>
  <c r="D9" i="10" s="1"/>
  <c r="D9" i="13" s="1"/>
  <c r="P9" i="7"/>
  <c r="P9" i="10" s="1"/>
  <c r="P9" i="13" s="1"/>
  <c r="C9" i="7"/>
  <c r="C9" i="10" s="1"/>
  <c r="C9" i="13" s="1"/>
  <c r="AA9" i="7"/>
  <c r="AA9" i="10" s="1"/>
  <c r="AA9" i="13" s="1"/>
  <c r="S9" i="7"/>
  <c r="S9" i="10" s="1"/>
  <c r="S9" i="13" s="1"/>
  <c r="K9" i="7"/>
  <c r="K9" i="10" s="1"/>
  <c r="K9" i="13" s="1"/>
  <c r="AI9" i="7"/>
  <c r="AI9" i="10" s="1"/>
  <c r="AI9" i="13" s="1"/>
  <c r="I6" i="7" l="1"/>
  <c r="Q6" i="7"/>
  <c r="Q6" i="10" s="1"/>
  <c r="Q6" i="13" s="1"/>
  <c r="K6" i="7"/>
  <c r="L6" i="7"/>
  <c r="AE7" i="10"/>
  <c r="W6" i="7"/>
  <c r="K21" i="13"/>
  <c r="K20" i="10"/>
  <c r="K20" i="13" s="1"/>
  <c r="AE21" i="13"/>
  <c r="AE20" i="10"/>
  <c r="AE20" i="13" s="1"/>
  <c r="AD21" i="13"/>
  <c r="AD20" i="10"/>
  <c r="AD20" i="13" s="1"/>
  <c r="C21" i="13"/>
  <c r="C20" i="10"/>
  <c r="C20" i="13" s="1"/>
  <c r="N8" i="10"/>
  <c r="N8" i="13" s="1"/>
  <c r="X7" i="13"/>
  <c r="S7" i="13"/>
  <c r="W7" i="13"/>
  <c r="V7" i="13"/>
  <c r="T7" i="13"/>
  <c r="AE7" i="13"/>
  <c r="Z7" i="13"/>
  <c r="AB7" i="13"/>
  <c r="AA7" i="13"/>
  <c r="AG7" i="13"/>
  <c r="AC7" i="13"/>
  <c r="Y7" i="13"/>
  <c r="U7" i="10"/>
  <c r="AF8" i="10"/>
  <c r="AF8" i="13" s="1"/>
  <c r="W8" i="10"/>
  <c r="W8" i="13" s="1"/>
  <c r="AH7" i="13"/>
  <c r="X6" i="7"/>
  <c r="X6" i="10" s="1"/>
  <c r="X6" i="13" s="1"/>
  <c r="R7" i="10"/>
  <c r="L15" i="10"/>
  <c r="M15" i="13"/>
  <c r="M14" i="10"/>
  <c r="M13" i="13"/>
  <c r="L13" i="10"/>
  <c r="M7" i="10"/>
  <c r="M7" i="13" s="1"/>
  <c r="N12" i="10"/>
  <c r="N12" i="13" s="1"/>
  <c r="N14" i="13"/>
  <c r="O6" i="7"/>
  <c r="O8" i="10"/>
  <c r="AD6" i="7"/>
  <c r="AD8" i="10"/>
  <c r="AI6" i="7"/>
  <c r="AI8" i="10"/>
  <c r="Z6" i="7"/>
  <c r="Z6" i="10" s="1"/>
  <c r="Z6" i="13" s="1"/>
  <c r="N6" i="7"/>
  <c r="T6" i="7"/>
  <c r="T6" i="10" s="1"/>
  <c r="T6" i="13" s="1"/>
  <c r="AH6" i="7"/>
  <c r="AH6" i="10" s="1"/>
  <c r="AH6" i="13" s="1"/>
  <c r="S6" i="7"/>
  <c r="S6" i="10" s="1"/>
  <c r="S6" i="13" s="1"/>
  <c r="Y6" i="7"/>
  <c r="Y6" i="10" s="1"/>
  <c r="Y6" i="13" s="1"/>
  <c r="P6" i="7"/>
  <c r="P6" i="10" s="1"/>
  <c r="P6" i="13" s="1"/>
  <c r="D6" i="7"/>
  <c r="AA6" i="7"/>
  <c r="AA6" i="10" s="1"/>
  <c r="AA6" i="13" s="1"/>
  <c r="F6" i="7"/>
  <c r="V6" i="7"/>
  <c r="V6" i="10" s="1"/>
  <c r="V6" i="13" s="1"/>
  <c r="AB6" i="7"/>
  <c r="AB6" i="10" s="1"/>
  <c r="AB6" i="13" s="1"/>
  <c r="AC6" i="7"/>
  <c r="AC6" i="10" s="1"/>
  <c r="AC6" i="13" s="1"/>
  <c r="AG6" i="7"/>
  <c r="AG6" i="10" s="1"/>
  <c r="AG6" i="13" s="1"/>
  <c r="E6" i="7"/>
  <c r="AE6" i="7"/>
  <c r="AE6" i="10" s="1"/>
  <c r="AE6" i="13" s="1"/>
  <c r="N6" i="10" l="1"/>
  <c r="N6" i="13" s="1"/>
  <c r="AF6" i="10"/>
  <c r="AF6" i="13" s="1"/>
  <c r="W6" i="10"/>
  <c r="W6" i="13" s="1"/>
  <c r="R7" i="13"/>
  <c r="R6" i="10"/>
  <c r="R6" i="13" s="1"/>
  <c r="U7" i="13"/>
  <c r="U6" i="10"/>
  <c r="U6" i="13" s="1"/>
  <c r="AD6" i="10"/>
  <c r="AD6" i="13" s="1"/>
  <c r="AD8" i="13"/>
  <c r="M12" i="10"/>
  <c r="M12" i="13" s="1"/>
  <c r="M14" i="13"/>
  <c r="M8" i="10"/>
  <c r="L13" i="13"/>
  <c r="K13" i="10"/>
  <c r="L7" i="10"/>
  <c r="O6" i="10"/>
  <c r="O6" i="13" s="1"/>
  <c r="O8" i="13"/>
  <c r="AI6" i="10"/>
  <c r="AI6" i="13" s="1"/>
  <c r="AI8" i="13"/>
  <c r="K15" i="10"/>
  <c r="L15" i="13"/>
  <c r="L14" i="10"/>
  <c r="L12" i="10" l="1"/>
  <c r="L12" i="13" s="1"/>
  <c r="L14" i="13"/>
  <c r="L8" i="10"/>
  <c r="L8" i="13" s="1"/>
  <c r="L7" i="13"/>
  <c r="K13" i="13"/>
  <c r="J13" i="10"/>
  <c r="K7" i="10"/>
  <c r="J15" i="10"/>
  <c r="K15" i="13"/>
  <c r="K14" i="10"/>
  <c r="K12" i="10" s="1"/>
  <c r="K12" i="13" s="1"/>
  <c r="M6" i="10"/>
  <c r="M6" i="13" s="1"/>
  <c r="M8" i="13"/>
  <c r="L6" i="10" l="1"/>
  <c r="L6" i="13" s="1"/>
  <c r="J13" i="13"/>
  <c r="J7" i="10"/>
  <c r="I13" i="10"/>
  <c r="K14" i="13"/>
  <c r="K8" i="10"/>
  <c r="K8" i="13" s="1"/>
  <c r="I15" i="10"/>
  <c r="J15" i="13"/>
  <c r="J14" i="10"/>
  <c r="J12" i="10" s="1"/>
  <c r="J12" i="13" s="1"/>
  <c r="K7" i="13"/>
  <c r="K6" i="10" l="1"/>
  <c r="K6" i="13" s="1"/>
  <c r="J14" i="13"/>
  <c r="J8" i="10"/>
  <c r="J8" i="13" s="1"/>
  <c r="H15" i="10"/>
  <c r="I15" i="13"/>
  <c r="I14" i="10"/>
  <c r="I13" i="13"/>
  <c r="H13" i="10"/>
  <c r="I7" i="10"/>
  <c r="J7" i="13"/>
  <c r="J6" i="10" l="1"/>
  <c r="J6" i="13" s="1"/>
  <c r="H13" i="13"/>
  <c r="G13" i="10"/>
  <c r="H7" i="10"/>
  <c r="G15" i="10"/>
  <c r="H15" i="13"/>
  <c r="H14" i="10"/>
  <c r="I6" i="10"/>
  <c r="I6" i="13" s="1"/>
  <c r="I7" i="13"/>
  <c r="I14" i="13"/>
  <c r="I8" i="10"/>
  <c r="I8" i="13" s="1"/>
  <c r="I12" i="10"/>
  <c r="I12" i="13" s="1"/>
  <c r="H14" i="13" l="1"/>
  <c r="H8" i="10"/>
  <c r="H8" i="13" s="1"/>
  <c r="F15" i="10"/>
  <c r="G15" i="13"/>
  <c r="G14" i="10"/>
  <c r="G12" i="10" s="1"/>
  <c r="G12" i="13" s="1"/>
  <c r="H6" i="10"/>
  <c r="H6" i="13" s="1"/>
  <c r="H7" i="13"/>
  <c r="H12" i="10"/>
  <c r="H12" i="13" s="1"/>
  <c r="G13" i="13"/>
  <c r="G7" i="10"/>
  <c r="F13" i="10"/>
  <c r="G7" i="13" l="1"/>
  <c r="F13" i="13"/>
  <c r="F7" i="10"/>
  <c r="E13" i="10"/>
  <c r="E15" i="10"/>
  <c r="F15" i="13"/>
  <c r="F14" i="10"/>
  <c r="F12" i="10" s="1"/>
  <c r="F12" i="13" s="1"/>
  <c r="G14" i="13"/>
  <c r="G8" i="10"/>
  <c r="G8" i="13" s="1"/>
  <c r="D15" i="10" l="1"/>
  <c r="E15" i="13"/>
  <c r="E14" i="10"/>
  <c r="E13" i="13"/>
  <c r="E12" i="10"/>
  <c r="E12" i="13" s="1"/>
  <c r="D13" i="10"/>
  <c r="E7" i="10"/>
  <c r="F6" i="10"/>
  <c r="F6" i="13" s="1"/>
  <c r="F7" i="13"/>
  <c r="F14" i="13"/>
  <c r="F8" i="10"/>
  <c r="F8" i="13" s="1"/>
  <c r="G6" i="10"/>
  <c r="G6" i="13" s="1"/>
  <c r="E7" i="13" l="1"/>
  <c r="D13" i="13"/>
  <c r="D7" i="10"/>
  <c r="C13" i="10"/>
  <c r="E14" i="13"/>
  <c r="E8" i="10"/>
  <c r="E8" i="13" s="1"/>
  <c r="C15" i="10"/>
  <c r="D15" i="13"/>
  <c r="D14" i="10"/>
  <c r="D12" i="10" s="1"/>
  <c r="D12" i="13" s="1"/>
  <c r="C13" i="13" l="1"/>
  <c r="C7" i="10"/>
  <c r="D7" i="13"/>
  <c r="D14" i="13"/>
  <c r="D8" i="10"/>
  <c r="D8" i="13" s="1"/>
  <c r="C15" i="13"/>
  <c r="C14" i="10"/>
  <c r="C12" i="10" s="1"/>
  <c r="C12" i="13" s="1"/>
  <c r="E6" i="10"/>
  <c r="E6" i="13" s="1"/>
  <c r="C7" i="13" l="1"/>
  <c r="D6" i="10"/>
  <c r="D6" i="13" s="1"/>
  <c r="C14" i="13"/>
  <c r="C8" i="10"/>
  <c r="C8" i="13" s="1"/>
  <c r="C6" i="10" l="1"/>
  <c r="C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maluv</author>
  </authors>
  <commentList>
    <comment ref="W5" authorId="0" shapeId="0" xr:uid="{71011119-E40E-4600-9385-3FD158C6ED80}">
      <text>
        <r>
          <rPr>
            <b/>
            <sz val="9"/>
            <color indexed="81"/>
            <rFont val="Tahoma"/>
            <family val="2"/>
          </rPr>
          <t>maluv:</t>
        </r>
        <r>
          <rPr>
            <sz val="9"/>
            <color indexed="81"/>
            <rFont val="Tahoma"/>
            <family val="2"/>
          </rPr>
          <t xml:space="preserve">
Más un importe fijo de $1.500</t>
        </r>
      </text>
    </comment>
    <comment ref="AN5" authorId="0" shapeId="0" xr:uid="{D0F27438-D519-4DDF-AB47-0ED6C24F4DDE}">
      <text>
        <r>
          <rPr>
            <b/>
            <sz val="9"/>
            <color indexed="81"/>
            <rFont val="Tahoma"/>
            <family val="2"/>
          </rPr>
          <t>maluv:</t>
        </r>
        <r>
          <rPr>
            <sz val="9"/>
            <color indexed="81"/>
            <rFont val="Tahoma"/>
            <family val="2"/>
          </rPr>
          <t xml:space="preserve">
incremento extraordindario de 12,5% y 13,2% IPC febrero</t>
        </r>
      </text>
    </comment>
    <comment ref="AO5" authorId="0" shapeId="0" xr:uid="{5CA70020-E80A-4DA4-92DA-95EFD413840A}">
      <text>
        <r>
          <rPr>
            <b/>
            <sz val="9"/>
            <color indexed="81"/>
            <rFont val="Tahoma"/>
            <family val="2"/>
          </rPr>
          <t>maluv:</t>
        </r>
        <r>
          <rPr>
            <sz val="9"/>
            <color indexed="81"/>
            <rFont val="Tahoma"/>
            <family val="2"/>
          </rPr>
          <t xml:space="preserve">
IPC marzo 2024
</t>
        </r>
      </text>
    </comment>
    <comment ref="AP5" authorId="0" shapeId="0" xr:uid="{D1A6D90E-0EE8-43F5-8BAD-BFCEFF6DF721}">
      <text>
        <r>
          <rPr>
            <b/>
            <sz val="9"/>
            <color indexed="81"/>
            <rFont val="Tahoma"/>
            <family val="2"/>
          </rPr>
          <t>maluv:</t>
        </r>
        <r>
          <rPr>
            <sz val="9"/>
            <color indexed="81"/>
            <rFont val="Tahoma"/>
            <family val="2"/>
          </rPr>
          <t xml:space="preserve">
IPC Abril 2024
</t>
        </r>
      </text>
    </comment>
    <comment ref="AP9" authorId="0" shapeId="0" xr:uid="{725E28DF-3E05-4032-A05B-2CCD17D3EE51}">
      <text>
        <r>
          <rPr>
            <sz val="9"/>
            <color indexed="81"/>
            <rFont val="Tahoma"/>
            <family val="2"/>
          </rPr>
          <t>https://www.argentina.gob.ar/sites/default/files/indicadores_monetarios_de_seguridad_social_junio_2024.pdf</t>
        </r>
      </text>
    </comment>
  </commentList>
</comments>
</file>

<file path=xl/sharedStrings.xml><?xml version="1.0" encoding="utf-8"?>
<sst xmlns="http://schemas.openxmlformats.org/spreadsheetml/2006/main" count="404" uniqueCount="199">
  <si>
    <t>INDICE</t>
  </si>
  <si>
    <t>Glosario</t>
  </si>
  <si>
    <t>GLOSARIO</t>
  </si>
  <si>
    <t>Informe sobre Haberes Previsionales en la Provincia de Córdoba</t>
  </si>
  <si>
    <t>CAJA DE JUBILACIONES, PENSIONES Y RETIROS DE CÓRDOBA</t>
  </si>
  <si>
    <t>I-2015</t>
  </si>
  <si>
    <t>II-2015</t>
  </si>
  <si>
    <t>III-2015</t>
  </si>
  <si>
    <t>IV-2015</t>
  </si>
  <si>
    <t>I-2016</t>
  </si>
  <si>
    <t>II-2016</t>
  </si>
  <si>
    <t>III-2016</t>
  </si>
  <si>
    <t>IV-2016</t>
  </si>
  <si>
    <t>I-2017</t>
  </si>
  <si>
    <t>II-2017</t>
  </si>
  <si>
    <t>III-2017</t>
  </si>
  <si>
    <t>IV-2017</t>
  </si>
  <si>
    <t>I-2018</t>
  </si>
  <si>
    <t>II-2018</t>
  </si>
  <si>
    <t>III-2018</t>
  </si>
  <si>
    <t>IV-2018</t>
  </si>
  <si>
    <t>I-2019</t>
  </si>
  <si>
    <t>II-2019</t>
  </si>
  <si>
    <t>III-2019</t>
  </si>
  <si>
    <t>IV-2019</t>
  </si>
  <si>
    <t>I-2020</t>
  </si>
  <si>
    <t>II-2020</t>
  </si>
  <si>
    <t>III-2020</t>
  </si>
  <si>
    <t>IV-2020</t>
  </si>
  <si>
    <t>I-2021</t>
  </si>
  <si>
    <t>II-2021</t>
  </si>
  <si>
    <t>III-2021</t>
  </si>
  <si>
    <t>IV-2021</t>
  </si>
  <si>
    <t>I-2022</t>
  </si>
  <si>
    <t>II-2022</t>
  </si>
  <si>
    <t>III-2022</t>
  </si>
  <si>
    <t>IV-2022</t>
  </si>
  <si>
    <t>I-2023</t>
  </si>
  <si>
    <t>ANSES</t>
  </si>
  <si>
    <t>Jubilaciones</t>
  </si>
  <si>
    <t>Pensiones</t>
  </si>
  <si>
    <t>CAJAS PROFESIONALES</t>
  </si>
  <si>
    <t xml:space="preserve">   ABOGADOS</t>
  </si>
  <si>
    <t xml:space="preserve">     Jubilaciones</t>
  </si>
  <si>
    <t xml:space="preserve">     Pensiones</t>
  </si>
  <si>
    <t xml:space="preserve">   CIENCIAS ECONÓMICAS</t>
  </si>
  <si>
    <t xml:space="preserve">   INGENIEROS</t>
  </si>
  <si>
    <t xml:space="preserve">   NOTARIAL</t>
  </si>
  <si>
    <t xml:space="preserve">   SALUD</t>
  </si>
  <si>
    <r>
      <t xml:space="preserve">Jubilaciones: </t>
    </r>
    <r>
      <rPr>
        <sz val="9"/>
        <color indexed="63"/>
        <rFont val="Arial"/>
        <family val="2"/>
      </rPr>
      <t xml:space="preserve">Incluye Jubilación Ordinaria, Jubilaciones Extraordinarias, Jubilación por Edad Avanzada, Jubilación por Minusvalía, Jubilación por Invalidez y, en el caso de la Caja de Córdoba, Retiros Voluntarios, Obligatorios y por Incapacidad. </t>
    </r>
  </si>
  <si>
    <t>Haberes previsionales medios en Córdoba, según sistema y tipo de beneficio - Información trimestral</t>
  </si>
  <si>
    <t>Beneficios previsionales en Córdoba, según sistema y tipo de beneficio - Información trimestral</t>
  </si>
  <si>
    <t xml:space="preserve">   No contributivas</t>
  </si>
  <si>
    <t xml:space="preserve">       Pensión Universal para el Adulto Mayor</t>
  </si>
  <si>
    <r>
      <t>Jubilaciones</t>
    </r>
    <r>
      <rPr>
        <vertAlign val="superscript"/>
        <sz val="10"/>
        <color rgb="FF000000"/>
        <rFont val="Franklin Gothic Book"/>
        <family val="2"/>
      </rPr>
      <t>/1</t>
    </r>
  </si>
  <si>
    <r>
      <t xml:space="preserve">   Contributivas</t>
    </r>
    <r>
      <rPr>
        <vertAlign val="superscript"/>
        <sz val="10"/>
        <color rgb="FF000000"/>
        <rFont val="Franklin Gothic Book"/>
        <family val="2"/>
      </rPr>
      <t>/1</t>
    </r>
  </si>
  <si>
    <t>Notas:</t>
  </si>
  <si>
    <t>/1 Hasta el año 2021, la distribución entre jubilaciones y pensiones contributivas es estimada. Hasta el año 2019 inclusive, en base a la proporción de jubilaciones y pensiones respecto al total de beneficios de Córdoba, con datos de mayo 2019 (primer publicación BESS jurisdiccional). De 2020 en adelante, en base a proporción de jubilaciones y pensiones respecto al total de beneficios de Córdoba en cada año, según datos del BESS jurisdiccional (BESSj) del mes de mayo de cada año. A partir de marzo 2022 se publica, en cada BESS trimestral, el dato de jubilaciones y pensiones por jurisdicción, por lo que refiere al dato real.</t>
  </si>
  <si>
    <t>El total de beneficios en vigor para el I, II y III trimestre de 2015 es estimado en base al crecimiento promedio trimestral del total de beneficios entre dic. 2014 y dic. 2015, ya que la publicación del BESS trimestral comienza a ser regular desde el IV trimestre 2015. La distribución entre jubilaciones y pensiones se efectúa en base a la proporción de mayo 2019.</t>
  </si>
  <si>
    <r>
      <t xml:space="preserve">       Asistenciales por Vejez</t>
    </r>
    <r>
      <rPr>
        <vertAlign val="superscript"/>
        <sz val="10"/>
        <color rgb="FF000000"/>
        <rFont val="Franklin Gothic Book"/>
        <family val="2"/>
      </rPr>
      <t>/2</t>
    </r>
  </si>
  <si>
    <r>
      <t xml:space="preserve">       Asistenciales por Invalidez</t>
    </r>
    <r>
      <rPr>
        <vertAlign val="superscript"/>
        <sz val="10"/>
        <color rgb="FF000000"/>
        <rFont val="Franklin Gothic Book"/>
        <family val="2"/>
      </rPr>
      <t>/2</t>
    </r>
  </si>
  <si>
    <t>/2 El dato de diciembre 2018 es estimado en base a la proporción de pensiones asistenciales por invalidez y vejez respecto al total de pensiones no contributivas (PNC) de Córdoba de marzo 2019.Dicha proporción se aplicó al total de PNC de Córdoba para diciembre 2018, por no contar con la distribución de PNC por tipo de beneficio para ese mes y año, ya que el BESS trimestral de diciembre 2018 no se encuentra publicado.</t>
  </si>
  <si>
    <t>Lo mismo ocurre con el dato de diciembre 2014, para el que se tuvo en cuenta la la proporción de pensiones asistenciales por invalidez y vejez respecto al total de pensiones no contributivas (PNC) de Córdoba de dic. 2015 (primer BESS trimestral regular con datos de PNC por provincia y tipo de beneficio).</t>
  </si>
  <si>
    <t xml:space="preserve">Los datos para el I, II y III trimestre de 2015 son estimados en base al crecimiento promedio trimestral de cada tipo de beneficio entre dic. 2014 y dic. 2015, ya que la publicación del BESS trimestral comienza a ser regular desde el IV trimestre 2015. </t>
  </si>
  <si>
    <t>Fuentes:</t>
  </si>
  <si>
    <r>
      <rPr>
        <b/>
        <i/>
        <sz val="11"/>
        <color theme="1"/>
        <rFont val="Calibri"/>
        <family val="2"/>
        <scheme val="minor"/>
      </rPr>
      <t>Caja de Jubilaciones, Pensiones y Retiros de Córdoba</t>
    </r>
    <r>
      <rPr>
        <sz val="11"/>
        <color theme="1"/>
        <rFont val="Calibri"/>
        <family val="2"/>
        <scheme val="minor"/>
      </rPr>
      <t>: En base al Informe Estadístico de la Seguridad Social al mes cierre de cada trimestre (https://www.cajajubilaciones.cba.gov.ar/portal/buscador_de_informes)</t>
    </r>
  </si>
  <si>
    <r>
      <rPr>
        <b/>
        <i/>
        <sz val="11"/>
        <color theme="1"/>
        <rFont val="Calibri"/>
        <family val="2"/>
        <scheme val="minor"/>
      </rPr>
      <t>ANSES</t>
    </r>
    <r>
      <rPr>
        <sz val="11"/>
        <color theme="1"/>
        <rFont val="Calibri"/>
        <family val="2"/>
        <scheme val="minor"/>
      </rPr>
      <t>: En base al Boletín Estadístico de la Seguridad Social (https://www.argentina.gob.ar/trabajo/seguridadsocial/bess)</t>
    </r>
  </si>
  <si>
    <r>
      <rPr>
        <b/>
        <i/>
        <sz val="11"/>
        <color theme="1"/>
        <rFont val="Calibri"/>
        <family val="2"/>
        <scheme val="minor"/>
      </rPr>
      <t>Cajas de Profesionales de la Provincia de Córdoba</t>
    </r>
    <r>
      <rPr>
        <sz val="11"/>
        <color theme="1"/>
        <rFont val="Calibri"/>
        <family val="2"/>
        <scheme val="minor"/>
      </rPr>
      <t>: En base al Informe Estadístico de las Cajas Previsionales para Profesionales de la Provincia de Córdoba (https://www.cajajubilaciones.cba.gov.ar/portal/buscador_de_informes)</t>
    </r>
  </si>
  <si>
    <t>Índices de movilidad ANSES</t>
  </si>
  <si>
    <t>Res. 256/22</t>
  </si>
  <si>
    <t>Índice</t>
  </si>
  <si>
    <t>Fuente</t>
  </si>
  <si>
    <t>Res. 27/23</t>
  </si>
  <si>
    <t>https://www.argentina.gob.ar/normativa/nacional/resoluci%C3%B3n-27-2023-379740/texto</t>
  </si>
  <si>
    <t>https://www.argentina.gob.ar/normativa/nacional/resoluci%C3%B3n-256-2022-375006/texto</t>
  </si>
  <si>
    <t>Res. 180/22</t>
  </si>
  <si>
    <t>https://www.argentina.gob.ar/normativa/nacional/resoluci%C3%B3n-180-2022-369924/texto</t>
  </si>
  <si>
    <t>https://www.argentina.gob.ar/normativa/nacional/resoluci%C3%B3n-128-2022-364958/texto</t>
  </si>
  <si>
    <t>Res. 128/22</t>
  </si>
  <si>
    <t>https://www.argentina.gob.ar/normativa/nacional/resoluci%C3%B3n-26-2022-361092/texto</t>
  </si>
  <si>
    <t>Res. 26/22</t>
  </si>
  <si>
    <t>Res. 48/21</t>
  </si>
  <si>
    <t>Res. 105/21</t>
  </si>
  <si>
    <t>Res. 171/21</t>
  </si>
  <si>
    <t>Res. 243/21</t>
  </si>
  <si>
    <t>https://www.argentina.gob.ar/normativa/nacional/resoluci%C3%B3n-48-2021-347492/texto</t>
  </si>
  <si>
    <t>https://www.argentina.gob.ar/normativa/nacional/resoluci%C3%B3n-105-2021-350019/texto</t>
  </si>
  <si>
    <t>https://www.argentina.gob.ar/normativa/nacional/resoluci%C3%B3n-171-2021-353201/texto</t>
  </si>
  <si>
    <t>https://www.argentina.gob.ar/normativa/nacional/resoluci%C3%B3n-243-2021-356997/texto</t>
  </si>
  <si>
    <t>Dec. 163/20</t>
  </si>
  <si>
    <t>https://www.boletinoficial.gob.ar/detalleAviso/primera/225670/20200219</t>
  </si>
  <si>
    <t>https://www.boletinoficial.gob.ar/detalleAviso/primera/229798/20200527</t>
  </si>
  <si>
    <t>Dec. 495/20</t>
  </si>
  <si>
    <t>https://www.argentina.gob.ar/normativa/nacional/decreto-692-2020-341417/texto</t>
  </si>
  <si>
    <t>Dec. 692/20</t>
  </si>
  <si>
    <t>Dec. 899/20</t>
  </si>
  <si>
    <t>Normativa</t>
  </si>
  <si>
    <t>Res. 75/19</t>
  </si>
  <si>
    <t>https://www.argentina.gob.ar/normativa/nacional/resoluci%C3%B3n-75-2019-320563/actualizacion</t>
  </si>
  <si>
    <t>https://www.argentina.gob.ar/normativa/nacional/resoluci%C3%B3n-8-2019-323144/texto</t>
  </si>
  <si>
    <t>Res. 8/19</t>
  </si>
  <si>
    <t>https://www.argentina.gob.ar/normativa/nacional/resoluci%C3%B3n-12-2019-326321/texto</t>
  </si>
  <si>
    <t>Res. 12/19</t>
  </si>
  <si>
    <t>Res. 27/19</t>
  </si>
  <si>
    <t>https://www.argentina.gob.ar/normativa/nacional/resoluci%C3%B3n-27-2019-331510/texto</t>
  </si>
  <si>
    <t>Res. 2-E/18</t>
  </si>
  <si>
    <t>http://servicios.infoleg.gob.ar/infolegInternet/anexos/305000-309999/306850/norma.htm</t>
  </si>
  <si>
    <t>https://www.argentina.gob.ar/normativa/nacional/resoluci%C3%B3n-6-2018-310396/texto</t>
  </si>
  <si>
    <t>Res. 6/18</t>
  </si>
  <si>
    <t>Res. 10/18</t>
  </si>
  <si>
    <t>https://www.argentina.gob.ar/normativa/nacional/resoluci%C3%B3n-10-2018-313178/texto</t>
  </si>
  <si>
    <t>Res. 2/18</t>
  </si>
  <si>
    <t>https://www.argentina.gob.ar/normativa/nacional/resoluci%C3%B3n-2-2018-316650/texto</t>
  </si>
  <si>
    <t>https://www.boletinoficial.gob.ar/detalleAviso/primera/170950/20170919</t>
  </si>
  <si>
    <t>Res. 176-E/17</t>
  </si>
  <si>
    <t>Res. 33-E/17</t>
  </si>
  <si>
    <t>https://www.argentina.gob.ar/normativa/nacional/resoluci%C3%B3n-33-2017-272537/texto</t>
  </si>
  <si>
    <t>Res. 28/16</t>
  </si>
  <si>
    <t>https://www.argentina.gob.ar/normativa/nacional/resoluci%C3%B3n-28-2016-258982/texto</t>
  </si>
  <si>
    <t>Res. 298/16</t>
  </si>
  <si>
    <t>http://servicios.infoleg.gob.ar/infolegInternet/anexos/265000-269999/265104/norma.htm</t>
  </si>
  <si>
    <t>http://servicios.infoleg.gob.ar/infolegInternet/anexos/250000-254999/250718/norma.htm</t>
  </si>
  <si>
    <t>Res. 396/15</t>
  </si>
  <si>
    <t>https://www.argentina.gob.ar/normativa/nacional/resoluci%C3%B3n-44-2015-242239/texto</t>
  </si>
  <si>
    <t>Res. 44/15</t>
  </si>
  <si>
    <t>/1 Los datos de cada trimestre de 2015 a 2018 se estiman a partir de deflactar el primer valor de haberes desagregado por tipo de beneficio y por provincia (marzo 2022) por la movilidad del trimestre correspondiente.</t>
  </si>
  <si>
    <t>A partir de marzo 2022 se publican en los BESS trimestrales, datos referentes a haberes por tipo de beneficio y provincia, al cierre del trimestre.</t>
  </si>
  <si>
    <r>
      <t xml:space="preserve">Haber Medio: Refiere al Haber Bruto --&gt; </t>
    </r>
    <r>
      <rPr>
        <sz val="9"/>
        <color indexed="63"/>
        <rFont val="Arial"/>
        <family val="2"/>
      </rPr>
      <t xml:space="preserve">Remuneración total liquidada en el período correspondiente, previo al cómputo de descuentos y/o retenciones. Incluye conceptos de pago habitual y permanente (en el caso de ANSES, incluye zona austral), por lo que no se incluyen los pagos por retroactivos (ya sean de casos con o sin sentencia), ni Sueldo Anual Complementario ni refuerzos de ingreso previsional (bonos). </t>
    </r>
    <r>
      <rPr>
        <b/>
        <sz val="9"/>
        <color indexed="63"/>
        <rFont val="Arial"/>
        <family val="2"/>
      </rPr>
      <t xml:space="preserve">
</t>
    </r>
  </si>
  <si>
    <r>
      <t xml:space="preserve">Pensiones: </t>
    </r>
    <r>
      <rPr>
        <sz val="9"/>
        <color theme="1" tint="0.249977111117893"/>
        <rFont val="Arial"/>
        <family val="2"/>
      </rPr>
      <t xml:space="preserve">Incluye pensión derivada (por fallecimiento de jubilado) y directa (por fallecimiento de trabajador en actividad). En ANSES incluye Pensiones No Contributivas Asistenciales por Vejez e Invalidez y la Pensión Universal para el Adulto Mayor (PUAM). </t>
    </r>
  </si>
  <si>
    <r>
      <t xml:space="preserve">- : </t>
    </r>
    <r>
      <rPr>
        <sz val="9"/>
        <color theme="1" tint="0.249977111117893"/>
        <rFont val="Arial"/>
        <family val="2"/>
      </rPr>
      <t>Significa sin beneficios en el período.</t>
    </r>
  </si>
  <si>
    <t>Para el año 2019 en adelante, el dato de marzo de cada año refiere al dato del BESS jurisdiccional de mayo de cada año, donde se presenta información del haber medio de las PNC por tipo de beneficio y provincia. Los datos para cierre de los restantes trimestres en cada año se estiman a partir de la movilidad del trimestre correspondiente.</t>
  </si>
  <si>
    <t>/2 Los datos de cada trimestre de 2015 a 2018 se estiman a partir de deflactar el primer valor de PNC por provincia y tipo de beneficio (mayo 2019) por la movilidad del trimestre correspondiente.</t>
  </si>
  <si>
    <r>
      <t xml:space="preserve">       Pensión Universal para el Adulto Mayor</t>
    </r>
    <r>
      <rPr>
        <vertAlign val="superscript"/>
        <sz val="10"/>
        <color rgb="FF000000"/>
        <rFont val="Franklin Gothic Book"/>
        <family val="2"/>
      </rPr>
      <t>/2</t>
    </r>
  </si>
  <si>
    <t>Para el caso de las PUAM, a partir de marzo 2022 se publica el dato de beneficio promedio (en pesos) por jurisdicción, por lo que se expone este dato.</t>
  </si>
  <si>
    <t>SISTEMA PREVISIONAL</t>
  </si>
  <si>
    <t>Índice de Precios al Consumidor Córdoba</t>
  </si>
  <si>
    <t>Variaciones mensuales IPC Córdoba nivel general</t>
  </si>
  <si>
    <t>NIVEL GENERAL</t>
  </si>
  <si>
    <t>Variaciones acumuladas trimestrales</t>
  </si>
  <si>
    <t>En pesos constantes a cierre de mes del último trimestre publicado</t>
  </si>
  <si>
    <t xml:space="preserve">       Asistenciales por Invalidez</t>
  </si>
  <si>
    <t xml:space="preserve">       Asistenciales por Vejez</t>
  </si>
  <si>
    <t xml:space="preserve">   Contributivas</t>
  </si>
  <si>
    <t>/1 Deflactados por IPC Córdoba, en base a la variación acumulada del trimestre.</t>
  </si>
  <si>
    <r>
      <rPr>
        <b/>
        <i/>
        <sz val="11"/>
        <color theme="1"/>
        <rFont val="Calibri"/>
        <family val="2"/>
        <scheme val="minor"/>
      </rPr>
      <t>IPC Córdoba</t>
    </r>
    <r>
      <rPr>
        <sz val="11"/>
        <color theme="1"/>
        <rFont val="Calibri"/>
        <family val="2"/>
        <scheme val="minor"/>
      </rPr>
      <t>: Dirección General de Estadísticas y Censos de la Provincia de Córdoba (https://datosestadistica.cba.gov.ar/dataset/indic).</t>
    </r>
  </si>
  <si>
    <t xml:space="preserve">En pesos corrientes </t>
  </si>
  <si>
    <t xml:space="preserve">En pesos corrientes - Datos al último mes de cada trimestre </t>
  </si>
  <si>
    <t>TOTAL PROVINCIA DE CÓRDOBA CÓRDOBA</t>
  </si>
  <si>
    <t>Datos al último mes de cada trimestre</t>
  </si>
  <si>
    <t>II-2023</t>
  </si>
  <si>
    <t>III-2023</t>
  </si>
  <si>
    <t>IV-2023</t>
  </si>
  <si>
    <t>Res. 109/2023</t>
  </si>
  <si>
    <r>
      <t xml:space="preserve">     Jubilaciones</t>
    </r>
    <r>
      <rPr>
        <vertAlign val="superscript"/>
        <sz val="10"/>
        <color rgb="FF000000"/>
        <rFont val="Franklin Gothic Book"/>
        <family val="2"/>
      </rPr>
      <t>/3</t>
    </r>
  </si>
  <si>
    <r>
      <t xml:space="preserve">     Pensiones</t>
    </r>
    <r>
      <rPr>
        <vertAlign val="superscript"/>
        <sz val="10"/>
        <color rgb="FF000000"/>
        <rFont val="Franklin Gothic Book"/>
        <family val="2"/>
      </rPr>
      <t>/3</t>
    </r>
  </si>
  <si>
    <t>/3 El dato de beneficios de junio 2023 es estimado en base al crecimiento medio de los últimos 4 trimestres, por falta de información enviada por la Caja.</t>
  </si>
  <si>
    <t>/3 El dato de junio 2023 es estimado en base al aumento de haberes informado mediante Resolución 54.454 de la Caja de Abogados, por falta de información enviada por la Caja.</t>
  </si>
  <si>
    <t>https://www.argentina.gob.ar/normativa/nacional/resoluci%C3%B3n-186-2023-388520/texto</t>
  </si>
  <si>
    <t>Res. 186/2023</t>
  </si>
  <si>
    <t>Ministerio de Economía y Gestión Pública de la Provincia de Córdoba</t>
  </si>
  <si>
    <t>Resolución N° 216/23</t>
  </si>
  <si>
    <t>https://www.argentina.gob.ar/normativa/nacional/resoluci%C3%B3n-216-2023-393289</t>
  </si>
  <si>
    <t>I-2024</t>
  </si>
  <si>
    <t>II-2024</t>
  </si>
  <si>
    <t>Resolución 38/2024</t>
  </si>
  <si>
    <t>https://www.boletinoficial.gob.ar/detalleAviso/primera/302876/20240221</t>
  </si>
  <si>
    <t>Mar-24</t>
  </si>
  <si>
    <t>Abr-24</t>
  </si>
  <si>
    <t>https://www.boletinoficial.gob.ar/detalleAviso/primera/305089/20240325</t>
  </si>
  <si>
    <t>Decreto 274/2024</t>
  </si>
  <si>
    <t>May-24</t>
  </si>
  <si>
    <t>Jun-24</t>
  </si>
  <si>
    <t>La nueva fórmula de movilidad establecida por el Decreto 274/24 ajusta por IPC y entra plenamente en vigencia a partir del mes de julio. Se aplicó por ANSES en los meses de abril, mayo y junio como adelanto a cuenta del resultado de la formula vigente (Ley 27.609). La fórmula de la Ley 27.609 arrojó para junio un valor de incremento de 41,48%, menor a la suma de los adelantos otorgados (53,91%), en el mes de junio se aplica el valor del IPC de abril (8,83%) para los haberes previsionales, mientras que para las asignaciones familiares se aplica el valor de la Ley 27.609 (41,48%).</t>
  </si>
  <si>
    <t>Ago-24</t>
  </si>
  <si>
    <t>Jul-24</t>
  </si>
  <si>
    <t xml:space="preserve">IPC mayo </t>
  </si>
  <si>
    <t>IPC junio</t>
  </si>
  <si>
    <t>Desde marzo 2023 en adelante se considera el dato medio a nivel país publicado en cada BESS pnc trimestral, dado que desde setiembre 2022 se incluye el refuerzo de ingreso previsional por considerarlo frecuente y consecutivo en el tiempo, lo que no se ve en la movilidad. Solo para el mes de diciembre de cada año se ajusta por movilidad por no disponer del dato mensual (en el BESS de diciembre se publica el promedio anual).</t>
  </si>
  <si>
    <t>Desde junio 2023 incluye refuerzo de ingreso previsional Decreto 282/2023.</t>
  </si>
  <si>
    <t>III-2024</t>
  </si>
  <si>
    <t>Set-24</t>
  </si>
  <si>
    <t>IPC julio</t>
  </si>
  <si>
    <t>https://www.argentina.gob.ar/sites/default/files/indicadores_monetarios_de_seguridad_social_septiembre_2024_1.pdf</t>
  </si>
  <si>
    <t>Nov-24</t>
  </si>
  <si>
    <t>Oct-24</t>
  </si>
  <si>
    <t>IPC agosto</t>
  </si>
  <si>
    <t>https://www.argentina.gob.ar/sites/default/files/indicadores_monetarios_de_seguridad_social_octubre_2024.pdf</t>
  </si>
  <si>
    <t>IPC setiembre</t>
  </si>
  <si>
    <t>https://www.argentina.gob.ar/sites/default/files/indicadores_monetarios_de_seguridad_social_noviembre_2024.pdf</t>
  </si>
  <si>
    <t>Período: 2015 - 2024</t>
  </si>
  <si>
    <t>Índice (100=dic-24)</t>
  </si>
  <si>
    <t>Dic-24</t>
  </si>
  <si>
    <t>IPC octubre</t>
  </si>
  <si>
    <t>https://www.argentina.gob.ar/sites/default/files/202412_indicadores_monetarios_de_seguridad_social.pdf</t>
  </si>
  <si>
    <t>IPC noviembre</t>
  </si>
  <si>
    <t>Ene-25</t>
  </si>
  <si>
    <t>https://www.argentina.gob.ar/sites/default/files/202501_indicadores_monetarios_de_seguridad_social.pdf</t>
  </si>
  <si>
    <t>IV-2024</t>
  </si>
  <si>
    <r>
      <t>En pesos constantes</t>
    </r>
    <r>
      <rPr>
        <i/>
        <vertAlign val="superscript"/>
        <sz val="11"/>
        <color theme="1"/>
        <rFont val="Calibri"/>
        <family val="2"/>
        <scheme val="minor"/>
      </rPr>
      <t>/1</t>
    </r>
    <r>
      <rPr>
        <i/>
        <sz val="11"/>
        <color theme="1"/>
        <rFont val="Calibri"/>
        <family val="2"/>
        <scheme val="minor"/>
      </rPr>
      <t xml:space="preserve"> a precios de diciembre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</si>
</sst>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 numFmtId="167" formatCode="0.0%"/>
    <numFmt numFmtId="168" formatCode="0.000%"/>
  </numFmts>
  <fonts count="33" x14ac:knownFonts="1">
    <font>
      <sz val="11"/>
      <color theme="1"/>
      <name val="Calibri"/>
      <family val="2"/>
      <scheme val="minor"/>
    </font>
    <font>
      <sz val="11"/>
      <color theme="1"/>
      <name val="Calibri"/>
      <family val="2"/>
      <scheme val="minor"/>
    </font>
    <font>
      <sz val="10"/>
      <name val="Arial"/>
      <family val="2"/>
    </font>
    <font>
      <sz val="10"/>
      <color indexed="8"/>
      <name val="Franklin Gothic Book"/>
      <family val="2"/>
    </font>
    <font>
      <sz val="9"/>
      <color indexed="8"/>
      <name val="Franklin Gothic Book"/>
      <family val="2"/>
    </font>
    <font>
      <b/>
      <sz val="10"/>
      <color theme="0"/>
      <name val="Franklin Gothic Book"/>
      <family val="2"/>
    </font>
    <font>
      <b/>
      <sz val="10"/>
      <color theme="0"/>
      <name val="Arial"/>
      <family val="2"/>
    </font>
    <font>
      <b/>
      <sz val="14"/>
      <color theme="1"/>
      <name val="Calibri"/>
      <family val="2"/>
      <scheme val="minor"/>
    </font>
    <font>
      <i/>
      <sz val="11"/>
      <color theme="1"/>
      <name val="Calibri"/>
      <family val="2"/>
      <scheme val="minor"/>
    </font>
    <font>
      <sz val="8"/>
      <color theme="1"/>
      <name val="Arial"/>
      <family val="2"/>
    </font>
    <font>
      <u/>
      <sz val="11"/>
      <color theme="10"/>
      <name val="Calibri"/>
      <family val="2"/>
      <scheme val="minor"/>
    </font>
    <font>
      <u/>
      <sz val="9"/>
      <color theme="10"/>
      <name val="Calibri"/>
      <family val="2"/>
      <scheme val="minor"/>
    </font>
    <font>
      <b/>
      <sz val="9"/>
      <color theme="1" tint="0.249977111117893"/>
      <name val="Arial"/>
      <family val="2"/>
    </font>
    <font>
      <sz val="9"/>
      <color theme="1" tint="0.249977111117893"/>
      <name val="Arial"/>
      <family val="2"/>
    </font>
    <font>
      <b/>
      <sz val="9"/>
      <color theme="0"/>
      <name val="Arial"/>
      <family val="2"/>
    </font>
    <font>
      <sz val="9"/>
      <color indexed="63"/>
      <name val="Arial"/>
      <family val="2"/>
    </font>
    <font>
      <b/>
      <sz val="9"/>
      <color indexed="63"/>
      <name val="Arial"/>
      <family val="2"/>
    </font>
    <font>
      <sz val="8"/>
      <name val="Calibri"/>
      <family val="2"/>
      <scheme val="minor"/>
    </font>
    <font>
      <sz val="10"/>
      <name val="Franklin Gothic Book"/>
      <family val="2"/>
    </font>
    <font>
      <vertAlign val="superscript"/>
      <sz val="10"/>
      <color rgb="FF000000"/>
      <name val="Franklin Gothic Book"/>
      <family val="2"/>
    </font>
    <font>
      <b/>
      <i/>
      <sz val="11"/>
      <color theme="1"/>
      <name val="Calibri"/>
      <family val="2"/>
      <scheme val="minor"/>
    </font>
    <font>
      <i/>
      <sz val="10"/>
      <color theme="1"/>
      <name val="Calibri"/>
      <family val="2"/>
      <scheme val="minor"/>
    </font>
    <font>
      <b/>
      <sz val="12"/>
      <color theme="1"/>
      <name val="Calibri"/>
      <family val="2"/>
      <scheme val="minor"/>
    </font>
    <font>
      <sz val="9"/>
      <color indexed="81"/>
      <name val="Tahoma"/>
      <family val="2"/>
    </font>
    <font>
      <b/>
      <sz val="9"/>
      <color indexed="81"/>
      <name val="Tahoma"/>
      <family val="2"/>
    </font>
    <font>
      <i/>
      <sz val="9"/>
      <name val="Arial"/>
      <family val="2"/>
    </font>
    <font>
      <b/>
      <sz val="11"/>
      <name val="Arial"/>
      <family val="2"/>
    </font>
    <font>
      <b/>
      <sz val="9"/>
      <name val="Arial"/>
      <family val="2"/>
    </font>
    <font>
      <sz val="10"/>
      <color theme="1"/>
      <name val="Calibri"/>
      <family val="2"/>
      <scheme val="minor"/>
    </font>
    <font>
      <b/>
      <sz val="9"/>
      <color theme="1"/>
      <name val="Calibri"/>
      <family val="2"/>
      <scheme val="minor"/>
    </font>
    <font>
      <i/>
      <vertAlign val="superscript"/>
      <sz val="11"/>
      <color theme="1"/>
      <name val="Calibri"/>
      <family val="2"/>
      <scheme val="minor"/>
    </font>
    <font>
      <b/>
      <sz val="9"/>
      <color rgb="FF8BB91A"/>
      <name val="Calibri"/>
      <family val="2"/>
      <scheme val="minor"/>
    </font>
    <font>
      <i/>
      <sz val="9"/>
      <color rgb="FF8BB91A"/>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8BB91A"/>
        <bgColor indexed="64"/>
      </patternFill>
    </fill>
    <fill>
      <patternFill patternType="solid">
        <fgColor rgb="FFBCCD00"/>
        <bgColor indexed="64"/>
      </patternFill>
    </fill>
  </fills>
  <borders count="1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right/>
      <top style="thin">
        <color indexed="64"/>
      </top>
      <bottom style="thin">
        <color indexed="64"/>
      </bottom>
      <diagonal/>
    </border>
    <border>
      <left style="thin">
        <color theme="1" tint="0.499984740745262"/>
      </left>
      <right style="thin">
        <color theme="1" tint="0.499984740745262"/>
      </right>
      <top/>
      <bottom/>
      <diagonal/>
    </border>
    <border>
      <left/>
      <right/>
      <top style="thin">
        <color theme="1" tint="0.499984740745262"/>
      </top>
      <bottom style="thin">
        <color theme="1" tint="0.499984740745262"/>
      </bottom>
      <diagonal/>
    </border>
  </borders>
  <cellStyleXfs count="6">
    <xf numFmtId="0" fontId="0" fillId="0" borderId="0"/>
    <xf numFmtId="0" fontId="2" fillId="0" borderId="0"/>
    <xf numFmtId="43"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2" borderId="0" xfId="0" applyFill="1"/>
    <xf numFmtId="0" fontId="7" fillId="2" borderId="0" xfId="0" applyFont="1" applyFill="1"/>
    <xf numFmtId="0" fontId="8" fillId="2" borderId="0" xfId="0" applyFont="1" applyFill="1"/>
    <xf numFmtId="0" fontId="9" fillId="2" borderId="0" xfId="0" applyFont="1" applyFill="1"/>
    <xf numFmtId="0" fontId="11" fillId="2" borderId="0" xfId="3" quotePrefix="1" applyFont="1" applyFill="1"/>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49" fontId="5" fillId="3" borderId="1" xfId="1" applyNumberFormat="1" applyFont="1" applyFill="1" applyBorder="1" applyAlignment="1">
      <alignment horizontal="center" vertical="center" wrapText="1"/>
    </xf>
    <xf numFmtId="0" fontId="3" fillId="2" borderId="6"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4" xfId="1" applyFont="1" applyFill="1" applyBorder="1" applyAlignment="1">
      <alignment horizontal="left" vertical="center" wrapText="1"/>
    </xf>
    <xf numFmtId="0" fontId="6" fillId="3" borderId="9" xfId="1" applyFont="1" applyFill="1" applyBorder="1" applyAlignment="1">
      <alignment horizontal="center" vertical="center"/>
    </xf>
    <xf numFmtId="49" fontId="5" fillId="3" borderId="10" xfId="1" applyNumberFormat="1" applyFont="1" applyFill="1" applyBorder="1" applyAlignment="1">
      <alignment horizontal="center" vertical="center" wrapText="1"/>
    </xf>
    <xf numFmtId="0" fontId="20" fillId="2" borderId="0" xfId="0" applyFont="1" applyFill="1"/>
    <xf numFmtId="0" fontId="21" fillId="2" borderId="0" xfId="0" quotePrefix="1" applyFont="1" applyFill="1"/>
    <xf numFmtId="0" fontId="21" fillId="2" borderId="0" xfId="0" applyFont="1" applyFill="1"/>
    <xf numFmtId="0" fontId="22" fillId="2" borderId="0" xfId="0" applyFont="1" applyFill="1"/>
    <xf numFmtId="10" fontId="0" fillId="2" borderId="0" xfId="0" applyNumberFormat="1" applyFill="1"/>
    <xf numFmtId="9" fontId="0" fillId="2" borderId="0" xfId="5" applyFont="1" applyFill="1"/>
    <xf numFmtId="9" fontId="0" fillId="2" borderId="0" xfId="5" applyFont="1" applyFill="1" applyAlignment="1">
      <alignment horizontal="right" wrapText="1"/>
    </xf>
    <xf numFmtId="10" fontId="0" fillId="2" borderId="0" xfId="5" applyNumberFormat="1" applyFont="1" applyFill="1"/>
    <xf numFmtId="165" fontId="0" fillId="2" borderId="0" xfId="4" applyNumberFormat="1" applyFont="1" applyFill="1"/>
    <xf numFmtId="0" fontId="25" fillId="2" borderId="0" xfId="3" applyFont="1" applyFill="1" applyAlignment="1" applyProtection="1">
      <alignment vertical="center"/>
    </xf>
    <xf numFmtId="0" fontId="26" fillId="2" borderId="0" xfId="3" applyFont="1" applyFill="1" applyAlignment="1" applyProtection="1">
      <alignment horizontal="left" vertical="center"/>
    </xf>
    <xf numFmtId="0" fontId="27" fillId="2" borderId="13" xfId="0" applyFont="1" applyFill="1" applyBorder="1"/>
    <xf numFmtId="10" fontId="28" fillId="2" borderId="13" xfId="5" applyNumberFormat="1" applyFont="1" applyFill="1" applyBorder="1"/>
    <xf numFmtId="0" fontId="29" fillId="2" borderId="13" xfId="0" applyFont="1" applyFill="1" applyBorder="1"/>
    <xf numFmtId="17" fontId="27" fillId="2" borderId="13" xfId="0" applyNumberFormat="1" applyFont="1" applyFill="1" applyBorder="1" applyAlignment="1">
      <alignment horizontal="center" vertical="center" wrapText="1"/>
    </xf>
    <xf numFmtId="0" fontId="29" fillId="2" borderId="0" xfId="0" applyFont="1" applyFill="1"/>
    <xf numFmtId="10" fontId="0" fillId="2" borderId="13" xfId="5" applyNumberFormat="1" applyFont="1" applyFill="1" applyBorder="1"/>
    <xf numFmtId="166" fontId="0" fillId="2" borderId="13" xfId="0" applyNumberFormat="1" applyFill="1" applyBorder="1"/>
    <xf numFmtId="0" fontId="31" fillId="2" borderId="0" xfId="3" quotePrefix="1" applyFont="1" applyFill="1"/>
    <xf numFmtId="0" fontId="32" fillId="2" borderId="0" xfId="3" quotePrefix="1" applyFont="1" applyFill="1"/>
    <xf numFmtId="0" fontId="6" fillId="4" borderId="9" xfId="1" applyFont="1" applyFill="1" applyBorder="1" applyAlignment="1">
      <alignment horizontal="center" vertical="center"/>
    </xf>
    <xf numFmtId="49" fontId="5" fillId="4" borderId="1" xfId="1" applyNumberFormat="1" applyFont="1" applyFill="1" applyBorder="1" applyAlignment="1">
      <alignment horizontal="center" vertical="center" wrapText="1"/>
    </xf>
    <xf numFmtId="49" fontId="5" fillId="4" borderId="10" xfId="1" applyNumberFormat="1" applyFont="1" applyFill="1" applyBorder="1" applyAlignment="1">
      <alignment horizontal="center" vertical="center" wrapText="1"/>
    </xf>
    <xf numFmtId="49" fontId="5" fillId="4" borderId="9" xfId="1" applyNumberFormat="1" applyFont="1" applyFill="1" applyBorder="1" applyAlignment="1">
      <alignment horizontal="center" vertical="center" wrapText="1"/>
    </xf>
    <xf numFmtId="0" fontId="6" fillId="4" borderId="9" xfId="1" applyFont="1" applyFill="1" applyBorder="1" applyAlignment="1">
      <alignment horizontal="left" vertical="center"/>
    </xf>
    <xf numFmtId="0" fontId="6" fillId="5" borderId="4" xfId="1" applyFont="1" applyFill="1" applyBorder="1" applyAlignment="1">
      <alignment horizontal="left" vertical="center"/>
    </xf>
    <xf numFmtId="165" fontId="5" fillId="4" borderId="2" xfId="4" applyNumberFormat="1" applyFont="1" applyFill="1" applyBorder="1" applyAlignment="1" applyProtection="1">
      <alignment horizontal="center" vertical="center" wrapText="1"/>
      <protection hidden="1"/>
    </xf>
    <xf numFmtId="165" fontId="5" fillId="4" borderId="11" xfId="4" applyNumberFormat="1" applyFont="1" applyFill="1" applyBorder="1" applyAlignment="1" applyProtection="1">
      <alignment horizontal="center" vertical="center" wrapText="1"/>
      <protection hidden="1"/>
    </xf>
    <xf numFmtId="165" fontId="5" fillId="4" borderId="6" xfId="4" applyNumberFormat="1" applyFont="1" applyFill="1" applyBorder="1" applyAlignment="1" applyProtection="1">
      <alignment horizontal="center" vertical="center" wrapText="1"/>
      <protection hidden="1"/>
    </xf>
    <xf numFmtId="165" fontId="5" fillId="4" borderId="7" xfId="4" applyNumberFormat="1" applyFont="1" applyFill="1" applyBorder="1" applyAlignment="1" applyProtection="1">
      <alignment horizontal="center" vertical="center" wrapText="1"/>
      <protection hidden="1"/>
    </xf>
    <xf numFmtId="165" fontId="18" fillId="2" borderId="6" xfId="4" applyNumberFormat="1" applyFont="1" applyFill="1" applyBorder="1" applyAlignment="1" applyProtection="1">
      <alignment horizontal="center" vertical="center" wrapText="1"/>
      <protection hidden="1"/>
    </xf>
    <xf numFmtId="165" fontId="18" fillId="2" borderId="7" xfId="4" applyNumberFormat="1" applyFont="1" applyFill="1" applyBorder="1" applyAlignment="1" applyProtection="1">
      <alignment horizontal="center" vertical="center" wrapText="1"/>
      <protection hidden="1"/>
    </xf>
    <xf numFmtId="165" fontId="18" fillId="2" borderId="11" xfId="4" applyNumberFormat="1" applyFont="1" applyFill="1" applyBorder="1" applyAlignment="1" applyProtection="1">
      <alignment horizontal="center" vertical="center" wrapText="1"/>
      <protection hidden="1"/>
    </xf>
    <xf numFmtId="165" fontId="18" fillId="2" borderId="5" xfId="4" applyNumberFormat="1" applyFont="1" applyFill="1" applyBorder="1" applyAlignment="1" applyProtection="1">
      <alignment horizontal="center" vertical="center" wrapText="1"/>
      <protection hidden="1"/>
    </xf>
    <xf numFmtId="165" fontId="18" fillId="2" borderId="8" xfId="4" applyNumberFormat="1" applyFont="1" applyFill="1" applyBorder="1" applyAlignment="1" applyProtection="1">
      <alignment horizontal="center" vertical="center" wrapText="1"/>
      <protection hidden="1"/>
    </xf>
    <xf numFmtId="165" fontId="18" fillId="2" borderId="12" xfId="4" applyNumberFormat="1" applyFont="1" applyFill="1" applyBorder="1" applyAlignment="1" applyProtection="1">
      <alignment horizontal="center" vertical="center" wrapText="1"/>
      <protection hidden="1"/>
    </xf>
    <xf numFmtId="165" fontId="18" fillId="2" borderId="4" xfId="4" applyNumberFormat="1" applyFont="1" applyFill="1" applyBorder="1" applyAlignment="1" applyProtection="1">
      <alignment horizontal="center" vertical="center" wrapText="1"/>
      <protection hidden="1"/>
    </xf>
    <xf numFmtId="165" fontId="18" fillId="2" borderId="0" xfId="4" applyNumberFormat="1" applyFont="1" applyFill="1" applyBorder="1" applyAlignment="1" applyProtection="1">
      <alignment horizontal="center" vertical="center" wrapText="1"/>
      <protection hidden="1"/>
    </xf>
    <xf numFmtId="165" fontId="18" fillId="2" borderId="3" xfId="4" applyNumberFormat="1" applyFont="1" applyFill="1" applyBorder="1" applyAlignment="1" applyProtection="1">
      <alignment horizontal="center" vertical="center" wrapText="1"/>
      <protection hidden="1"/>
    </xf>
    <xf numFmtId="164" fontId="18" fillId="2" borderId="4" xfId="1" applyNumberFormat="1" applyFont="1" applyFill="1" applyBorder="1" applyAlignment="1" applyProtection="1">
      <alignment horizontal="center" vertical="center" wrapText="1"/>
      <protection hidden="1"/>
    </xf>
    <xf numFmtId="164" fontId="18" fillId="2" borderId="0" xfId="1" applyNumberFormat="1" applyFont="1" applyFill="1" applyAlignment="1" applyProtection="1">
      <alignment horizontal="center" vertical="center" wrapText="1"/>
      <protection hidden="1"/>
    </xf>
    <xf numFmtId="164" fontId="18" fillId="2" borderId="3" xfId="1" applyNumberFormat="1" applyFont="1" applyFill="1" applyBorder="1" applyAlignment="1" applyProtection="1">
      <alignment horizontal="center" vertical="center" wrapText="1"/>
      <protection hidden="1"/>
    </xf>
    <xf numFmtId="165" fontId="5" fillId="4" borderId="14" xfId="4" applyNumberFormat="1" applyFont="1" applyFill="1" applyBorder="1" applyAlignment="1" applyProtection="1">
      <alignment horizontal="center" vertical="center" wrapText="1"/>
      <protection hidden="1"/>
    </xf>
    <xf numFmtId="165" fontId="5" fillId="4" borderId="3" xfId="4" applyNumberFormat="1" applyFont="1" applyFill="1" applyBorder="1" applyAlignment="1" applyProtection="1">
      <alignment horizontal="center" vertical="center" wrapText="1"/>
      <protection hidden="1"/>
    </xf>
    <xf numFmtId="165" fontId="5" fillId="4" borderId="0" xfId="4" applyNumberFormat="1" applyFont="1" applyFill="1" applyBorder="1" applyAlignment="1" applyProtection="1">
      <alignment horizontal="center" vertical="center" wrapText="1"/>
      <protection hidden="1"/>
    </xf>
    <xf numFmtId="165" fontId="5" fillId="5" borderId="4" xfId="4" applyNumberFormat="1" applyFont="1" applyFill="1" applyBorder="1" applyAlignment="1" applyProtection="1">
      <alignment horizontal="center" vertical="center" wrapText="1"/>
      <protection hidden="1"/>
    </xf>
    <xf numFmtId="165" fontId="5" fillId="5" borderId="0" xfId="4" applyNumberFormat="1" applyFont="1" applyFill="1" applyBorder="1" applyAlignment="1" applyProtection="1">
      <alignment horizontal="center" vertical="center" wrapText="1"/>
      <protection hidden="1"/>
    </xf>
    <xf numFmtId="165" fontId="5" fillId="5" borderId="3" xfId="4" applyNumberFormat="1" applyFont="1" applyFill="1" applyBorder="1" applyAlignment="1" applyProtection="1">
      <alignment horizontal="center" vertical="center" wrapText="1"/>
      <protection hidden="1"/>
    </xf>
    <xf numFmtId="165" fontId="5" fillId="5" borderId="14" xfId="4" applyNumberFormat="1" applyFont="1" applyFill="1" applyBorder="1" applyAlignment="1" applyProtection="1">
      <alignment horizontal="center" vertical="center" wrapText="1"/>
      <protection hidden="1"/>
    </xf>
    <xf numFmtId="164" fontId="5" fillId="4" borderId="2" xfId="1" applyNumberFormat="1" applyFont="1" applyFill="1" applyBorder="1" applyAlignment="1" applyProtection="1">
      <alignment horizontal="center" vertical="center" wrapText="1"/>
      <protection hidden="1"/>
    </xf>
    <xf numFmtId="164" fontId="5" fillId="4" borderId="6" xfId="1" applyNumberFormat="1" applyFont="1" applyFill="1" applyBorder="1" applyAlignment="1" applyProtection="1">
      <alignment horizontal="center" vertical="center" wrapText="1"/>
      <protection hidden="1"/>
    </xf>
    <xf numFmtId="164" fontId="5" fillId="4" borderId="7" xfId="1" applyNumberFormat="1" applyFont="1" applyFill="1" applyBorder="1" applyAlignment="1" applyProtection="1">
      <alignment horizontal="center" vertical="center" wrapText="1"/>
      <protection hidden="1"/>
    </xf>
    <xf numFmtId="164" fontId="5" fillId="4" borderId="11" xfId="1" applyNumberFormat="1" applyFont="1" applyFill="1" applyBorder="1" applyAlignment="1" applyProtection="1">
      <alignment horizontal="center" vertical="center" wrapText="1"/>
      <protection hidden="1"/>
    </xf>
    <xf numFmtId="164" fontId="18" fillId="2" borderId="6" xfId="1" applyNumberFormat="1" applyFont="1" applyFill="1" applyBorder="1" applyAlignment="1" applyProtection="1">
      <alignment horizontal="center" vertical="center" wrapText="1"/>
      <protection hidden="1"/>
    </xf>
    <xf numFmtId="164" fontId="18" fillId="2" borderId="7" xfId="1" applyNumberFormat="1" applyFont="1" applyFill="1" applyBorder="1" applyAlignment="1" applyProtection="1">
      <alignment horizontal="center" vertical="center" wrapText="1"/>
      <protection hidden="1"/>
    </xf>
    <xf numFmtId="164" fontId="18" fillId="2" borderId="11" xfId="1" applyNumberFormat="1" applyFont="1" applyFill="1" applyBorder="1" applyAlignment="1" applyProtection="1">
      <alignment horizontal="center" vertical="center" wrapText="1"/>
      <protection hidden="1"/>
    </xf>
    <xf numFmtId="164" fontId="18" fillId="2" borderId="5" xfId="1" applyNumberFormat="1" applyFont="1" applyFill="1" applyBorder="1" applyAlignment="1" applyProtection="1">
      <alignment horizontal="center" vertical="center" wrapText="1"/>
      <protection hidden="1"/>
    </xf>
    <xf numFmtId="164" fontId="18" fillId="2" borderId="8" xfId="1" applyNumberFormat="1" applyFont="1" applyFill="1" applyBorder="1" applyAlignment="1" applyProtection="1">
      <alignment horizontal="center" vertical="center" wrapText="1"/>
      <protection hidden="1"/>
    </xf>
    <xf numFmtId="164" fontId="18" fillId="2" borderId="12" xfId="1" applyNumberFormat="1" applyFont="1" applyFill="1" applyBorder="1" applyAlignment="1" applyProtection="1">
      <alignment horizontal="center" vertical="center" wrapText="1"/>
      <protection hidden="1"/>
    </xf>
    <xf numFmtId="164" fontId="5" fillId="5" borderId="4" xfId="1" applyNumberFormat="1" applyFont="1" applyFill="1" applyBorder="1" applyAlignment="1" applyProtection="1">
      <alignment horizontal="center" vertical="center" wrapText="1"/>
      <protection hidden="1"/>
    </xf>
    <xf numFmtId="164" fontId="5" fillId="5" borderId="0" xfId="1" applyNumberFormat="1" applyFont="1" applyFill="1" applyAlignment="1" applyProtection="1">
      <alignment horizontal="center" vertical="center" wrapText="1"/>
      <protection hidden="1"/>
    </xf>
    <xf numFmtId="164" fontId="5" fillId="5" borderId="3" xfId="1" applyNumberFormat="1" applyFont="1" applyFill="1" applyBorder="1" applyAlignment="1" applyProtection="1">
      <alignment horizontal="center" vertical="center" wrapText="1"/>
      <protection hidden="1"/>
    </xf>
    <xf numFmtId="164" fontId="4" fillId="2" borderId="4" xfId="2" applyNumberFormat="1" applyFont="1" applyFill="1" applyBorder="1" applyAlignment="1" applyProtection="1">
      <alignment horizontal="right" vertical="center" wrapText="1"/>
      <protection hidden="1"/>
    </xf>
    <xf numFmtId="164" fontId="4" fillId="2" borderId="0" xfId="2" applyNumberFormat="1" applyFont="1" applyFill="1" applyBorder="1" applyAlignment="1" applyProtection="1">
      <alignment horizontal="right" vertical="center" wrapText="1"/>
      <protection hidden="1"/>
    </xf>
    <xf numFmtId="164" fontId="4" fillId="2" borderId="3" xfId="2" applyNumberFormat="1" applyFont="1" applyFill="1" applyBorder="1" applyAlignment="1" applyProtection="1">
      <alignment horizontal="right" vertical="center" wrapText="1"/>
      <protection hidden="1"/>
    </xf>
    <xf numFmtId="164" fontId="4" fillId="2" borderId="5" xfId="2" applyNumberFormat="1" applyFont="1" applyFill="1" applyBorder="1" applyAlignment="1" applyProtection="1">
      <alignment horizontal="right" vertical="center" wrapText="1"/>
      <protection hidden="1"/>
    </xf>
    <xf numFmtId="164" fontId="4" fillId="2" borderId="8" xfId="2" applyNumberFormat="1" applyFont="1" applyFill="1" applyBorder="1" applyAlignment="1" applyProtection="1">
      <alignment horizontal="right" vertical="center" wrapText="1"/>
      <protection hidden="1"/>
    </xf>
    <xf numFmtId="164" fontId="4" fillId="2" borderId="12" xfId="2" applyNumberFormat="1" applyFont="1" applyFill="1" applyBorder="1" applyAlignment="1" applyProtection="1">
      <alignment horizontal="right" vertical="center" wrapText="1"/>
      <protection hidden="1"/>
    </xf>
    <xf numFmtId="164" fontId="5" fillId="4" borderId="10" xfId="1" applyNumberFormat="1" applyFont="1" applyFill="1" applyBorder="1" applyAlignment="1" applyProtection="1">
      <alignment horizontal="center" vertical="center" wrapText="1"/>
      <protection hidden="1"/>
    </xf>
    <xf numFmtId="165" fontId="5" fillId="4" borderId="4" xfId="4" applyNumberFormat="1" applyFont="1" applyFill="1" applyBorder="1" applyAlignment="1" applyProtection="1">
      <alignment horizontal="center" vertical="center" wrapText="1"/>
      <protection hidden="1"/>
    </xf>
    <xf numFmtId="167" fontId="0" fillId="2" borderId="0" xfId="5" applyNumberFormat="1" applyFont="1" applyFill="1"/>
    <xf numFmtId="168" fontId="0" fillId="2" borderId="0" xfId="5" applyNumberFormat="1" applyFont="1" applyFill="1"/>
    <xf numFmtId="164" fontId="5" fillId="4" borderId="15" xfId="1" applyNumberFormat="1" applyFont="1" applyFill="1" applyBorder="1" applyAlignment="1" applyProtection="1">
      <alignment horizontal="center" vertical="center" wrapText="1"/>
      <protection hidden="1"/>
    </xf>
    <xf numFmtId="3" fontId="0" fillId="2" borderId="3" xfId="0" applyNumberFormat="1" applyFill="1" applyBorder="1"/>
    <xf numFmtId="3" fontId="0" fillId="2" borderId="12" xfId="0" applyNumberFormat="1" applyFill="1" applyBorder="1"/>
    <xf numFmtId="0" fontId="0" fillId="2" borderId="0" xfId="0" applyFill="1" applyAlignment="1">
      <alignment horizontal="center" vertical="center"/>
    </xf>
    <xf numFmtId="0" fontId="14" fillId="4" borderId="0" xfId="0" applyFont="1" applyFill="1" applyAlignment="1">
      <alignment horizontal="left" vertical="center"/>
    </xf>
    <xf numFmtId="0" fontId="12" fillId="2" borderId="0" xfId="3" quotePrefix="1" applyFont="1" applyFill="1" applyAlignment="1">
      <alignment horizontal="left" vertical="center" wrapText="1"/>
    </xf>
    <xf numFmtId="0" fontId="12" fillId="2" borderId="0" xfId="3" quotePrefix="1" applyFont="1" applyFill="1" applyAlignment="1">
      <alignment horizontal="left" vertical="top" wrapText="1"/>
    </xf>
    <xf numFmtId="0" fontId="12" fillId="2" borderId="0" xfId="3" quotePrefix="1" applyFont="1" applyFill="1" applyAlignment="1">
      <alignment horizontal="left" vertical="top"/>
    </xf>
    <xf numFmtId="0" fontId="12" fillId="2" borderId="0" xfId="3" quotePrefix="1" applyFont="1" applyFill="1" applyAlignment="1">
      <alignment vertical="center" wrapText="1"/>
    </xf>
    <xf numFmtId="164" fontId="18" fillId="2" borderId="0" xfId="1" applyNumberFormat="1" applyFont="1" applyFill="1" applyBorder="1" applyAlignment="1" applyProtection="1">
      <alignment horizontal="center" vertical="center" wrapText="1"/>
      <protection hidden="1"/>
    </xf>
    <xf numFmtId="164" fontId="5" fillId="5" borderId="0" xfId="1" applyNumberFormat="1" applyFont="1" applyFill="1" applyBorder="1" applyAlignment="1" applyProtection="1">
      <alignment horizontal="center" vertical="center" wrapText="1"/>
      <protection hidden="1"/>
    </xf>
    <xf numFmtId="3" fontId="0" fillId="2" borderId="0" xfId="0" applyNumberFormat="1" applyFill="1" applyBorder="1"/>
    <xf numFmtId="3" fontId="0" fillId="2" borderId="8" xfId="0" applyNumberFormat="1" applyFill="1" applyBorder="1"/>
  </cellXfs>
  <cellStyles count="6">
    <cellStyle name="Hipervínculo" xfId="3" builtinId="8"/>
    <cellStyle name="Millares" xfId="2" builtinId="3"/>
    <cellStyle name="Moneda" xfId="4" builtinId="4"/>
    <cellStyle name="Normal" xfId="0" builtinId="0"/>
    <cellStyle name="Normal_Hoja1" xfId="1" xr:uid="{00000000-0005-0000-0000-000004000000}"/>
    <cellStyle name="Porcentaje" xfId="5" builtinId="5"/>
  </cellStyles>
  <dxfs count="0"/>
  <tableStyles count="0" defaultTableStyle="TableStyleMedium2" defaultPivotStyle="PivotStyleLight16"/>
  <colors>
    <mruColors>
      <color rgb="FFBCCD00"/>
      <color rgb="FF8BB91A"/>
      <color rgb="FF5C8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76" Type="http://schemas.openxmlformats.org/officeDocument/2006/relationships/externalLink" Target="externalLinks/externalLink68.xml"/><Relationship Id="rId7" Type="http://schemas.openxmlformats.org/officeDocument/2006/relationships/worksheet" Target="worksheets/sheet7.xml"/><Relationship Id="rId71" Type="http://schemas.openxmlformats.org/officeDocument/2006/relationships/externalLink" Target="externalLinks/externalLink63.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externalLink" Target="externalLinks/externalLink58.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5" Type="http://schemas.openxmlformats.org/officeDocument/2006/relationships/worksheet" Target="worksheets/sheet5.xml"/><Relationship Id="rId61" Type="http://schemas.openxmlformats.org/officeDocument/2006/relationships/externalLink" Target="externalLinks/externalLink53.xml"/><Relationship Id="rId82"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9526</xdr:rowOff>
    </xdr:from>
    <xdr:to>
      <xdr:col>14</xdr:col>
      <xdr:colOff>2241</xdr:colOff>
      <xdr:row>27</xdr:row>
      <xdr:rowOff>89647</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34496" y="9526"/>
          <a:ext cx="10044392" cy="5223621"/>
        </a:xfrm>
        <a:prstGeom prst="rect">
          <a:avLst/>
        </a:prstGeom>
        <a:solidFill>
          <a:srgbClr val="8BB91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AR" sz="1100"/>
        </a:p>
      </xdr:txBody>
    </xdr:sp>
    <xdr:clientData/>
  </xdr:twoCellAnchor>
  <xdr:twoCellAnchor>
    <xdr:from>
      <xdr:col>2</xdr:col>
      <xdr:colOff>123825</xdr:colOff>
      <xdr:row>0</xdr:row>
      <xdr:rowOff>1</xdr:rowOff>
    </xdr:from>
    <xdr:to>
      <xdr:col>11</xdr:col>
      <xdr:colOff>202924</xdr:colOff>
      <xdr:row>24</xdr:row>
      <xdr:rowOff>55495</xdr:rowOff>
    </xdr:to>
    <xdr:sp macro="" textlink="">
      <xdr:nvSpPr>
        <xdr:cNvPr id="5" name="2 CuadroTexto">
          <a:extLst>
            <a:ext uri="{FF2B5EF4-FFF2-40B4-BE49-F238E27FC236}">
              <a16:creationId xmlns:a16="http://schemas.microsoft.com/office/drawing/2014/main" id="{00000000-0008-0000-0000-000005000000}"/>
            </a:ext>
          </a:extLst>
        </xdr:cNvPr>
        <xdr:cNvSpPr txBox="1"/>
      </xdr:nvSpPr>
      <xdr:spPr>
        <a:xfrm>
          <a:off x="962025" y="1"/>
          <a:ext cx="7622899" cy="4627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AR" sz="3600">
              <a:solidFill>
                <a:schemeClr val="bg1"/>
              </a:solidFill>
              <a:latin typeface="Arial" panose="020B0604020202020204" pitchFamily="34" charset="0"/>
              <a:cs typeface="Arial" panose="020B0604020202020204" pitchFamily="34" charset="0"/>
            </a:rPr>
            <a:t>INFORME SOBRE</a:t>
          </a:r>
          <a:r>
            <a:rPr lang="es-AR" sz="3600" baseline="0">
              <a:solidFill>
                <a:schemeClr val="bg1"/>
              </a:solidFill>
              <a:latin typeface="Arial" panose="020B0604020202020204" pitchFamily="34" charset="0"/>
              <a:cs typeface="Arial" panose="020B0604020202020204" pitchFamily="34" charset="0"/>
            </a:rPr>
            <a:t> HABERES PREVISIONALES</a:t>
          </a:r>
          <a:endParaRPr lang="es-AR" sz="3600">
            <a:solidFill>
              <a:schemeClr val="bg1"/>
            </a:solidFill>
            <a:latin typeface="Arial" panose="020B0604020202020204" pitchFamily="34" charset="0"/>
            <a:cs typeface="Arial" panose="020B0604020202020204" pitchFamily="34" charset="0"/>
          </a:endParaRPr>
        </a:p>
        <a:p>
          <a:pPr algn="ctr"/>
          <a:endParaRPr lang="es-AR" sz="3600" baseline="0">
            <a:solidFill>
              <a:schemeClr val="bg1"/>
            </a:solidFill>
            <a:latin typeface="Arial" panose="020B0604020202020204" pitchFamily="34" charset="0"/>
            <a:cs typeface="Arial" panose="020B0604020202020204" pitchFamily="34" charset="0"/>
          </a:endParaRPr>
        </a:p>
        <a:p>
          <a:pPr algn="ctr"/>
          <a:r>
            <a:rPr lang="es-AR" sz="2000" baseline="0">
              <a:solidFill>
                <a:schemeClr val="bg1"/>
              </a:solidFill>
              <a:latin typeface="Arial" panose="020B0604020202020204" pitchFamily="34" charset="0"/>
              <a:cs typeface="Arial" panose="020B0604020202020204" pitchFamily="34" charset="0"/>
            </a:rPr>
            <a:t>Provincia de Córdoba</a:t>
          </a:r>
        </a:p>
        <a:p>
          <a:pPr algn="ctr"/>
          <a:br>
            <a:rPr lang="es-AR" sz="3600" baseline="0">
              <a:solidFill>
                <a:schemeClr val="bg1"/>
              </a:solidFill>
              <a:latin typeface="Arial" panose="020B0604020202020204" pitchFamily="34" charset="0"/>
              <a:cs typeface="Arial" panose="020B0604020202020204" pitchFamily="34" charset="0"/>
            </a:rPr>
          </a:br>
          <a:r>
            <a:rPr lang="es-AR" sz="2400" baseline="0">
              <a:solidFill>
                <a:schemeClr val="bg1"/>
              </a:solidFill>
              <a:latin typeface="Arial" panose="020B0604020202020204" pitchFamily="34" charset="0"/>
              <a:cs typeface="Arial" panose="020B0604020202020204" pitchFamily="34" charset="0"/>
            </a:rPr>
            <a:t>Años 2015-2024</a:t>
          </a:r>
          <a:endParaRPr lang="es-AR" sz="24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9524</xdr:colOff>
      <xdr:row>27</xdr:row>
      <xdr:rowOff>95810</xdr:rowOff>
    </xdr:from>
    <xdr:to>
      <xdr:col>14</xdr:col>
      <xdr:colOff>5629</xdr:colOff>
      <xdr:row>32</xdr:row>
      <xdr:rowOff>170329</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296395" y="4936751"/>
          <a:ext cx="9391116" cy="9709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editAs="oneCell">
    <xdr:from>
      <xdr:col>1</xdr:col>
      <xdr:colOff>45382</xdr:colOff>
      <xdr:row>27</xdr:row>
      <xdr:rowOff>176492</xdr:rowOff>
    </xdr:from>
    <xdr:to>
      <xdr:col>4</xdr:col>
      <xdr:colOff>116540</xdr:colOff>
      <xdr:row>32</xdr:row>
      <xdr:rowOff>102179</xdr:rowOff>
    </xdr:to>
    <xdr:pic>
      <xdr:nvPicPr>
        <xdr:cNvPr id="2" name="Imagen 1">
          <a:extLst>
            <a:ext uri="{FF2B5EF4-FFF2-40B4-BE49-F238E27FC236}">
              <a16:creationId xmlns:a16="http://schemas.microsoft.com/office/drawing/2014/main" id="{AB46A78D-C0C2-B991-D2A3-EAF5959590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7" t="34488" r="4956" b="35641"/>
        <a:stretch/>
      </xdr:blipFill>
      <xdr:spPr bwMode="auto">
        <a:xfrm>
          <a:off x="332253" y="5017433"/>
          <a:ext cx="2437840" cy="82215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602781</xdr:colOff>
      <xdr:row>27</xdr:row>
      <xdr:rowOff>116541</xdr:rowOff>
    </xdr:from>
    <xdr:to>
      <xdr:col>13</xdr:col>
      <xdr:colOff>412383</xdr:colOff>
      <xdr:row>32</xdr:row>
      <xdr:rowOff>170329</xdr:rowOff>
    </xdr:to>
    <xdr:pic>
      <xdr:nvPicPr>
        <xdr:cNvPr id="3" name="Imagen 2">
          <a:extLst>
            <a:ext uri="{FF2B5EF4-FFF2-40B4-BE49-F238E27FC236}">
              <a16:creationId xmlns:a16="http://schemas.microsoft.com/office/drawing/2014/main" id="{BD85CD82-C4FF-A809-1147-DCA4776AF9AE}"/>
            </a:ext>
          </a:extLst>
        </xdr:cNvPr>
        <xdr:cNvPicPr>
          <a:picLocks noChangeAspect="1"/>
        </xdr:cNvPicPr>
      </xdr:nvPicPr>
      <xdr:blipFill rotWithShape="1">
        <a:blip xmlns:r="http://schemas.openxmlformats.org/officeDocument/2006/relationships" r:embed="rId2"/>
        <a:srcRect l="48399" t="43694" r="30002" b="45055"/>
        <a:stretch/>
      </xdr:blipFill>
      <xdr:spPr bwMode="auto">
        <a:xfrm>
          <a:off x="6411910" y="4957482"/>
          <a:ext cx="3243085" cy="9502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20731</xdr:colOff>
      <xdr:row>27</xdr:row>
      <xdr:rowOff>72279</xdr:rowOff>
    </xdr:from>
    <xdr:to>
      <xdr:col>13</xdr:col>
      <xdr:colOff>429332</xdr:colOff>
      <xdr:row>28</xdr:row>
      <xdr:rowOff>0</xdr:rowOff>
    </xdr:to>
    <xdr:pic>
      <xdr:nvPicPr>
        <xdr:cNvPr id="10" name="Imagen 9">
          <a:extLst>
            <a:ext uri="{FF2B5EF4-FFF2-40B4-BE49-F238E27FC236}">
              <a16:creationId xmlns:a16="http://schemas.microsoft.com/office/drawing/2014/main" id="{370FE196-7E2B-0A24-9F52-F545461CDB8A}"/>
            </a:ext>
          </a:extLst>
        </xdr:cNvPr>
        <xdr:cNvPicPr>
          <a:picLocks noChangeAspect="1"/>
        </xdr:cNvPicPr>
      </xdr:nvPicPr>
      <xdr:blipFill rotWithShape="1">
        <a:blip xmlns:r="http://schemas.openxmlformats.org/officeDocument/2006/relationships" r:embed="rId3"/>
        <a:srcRect l="28928" t="92809" r="10254" b="4431"/>
        <a:stretch/>
      </xdr:blipFill>
      <xdr:spPr bwMode="auto">
        <a:xfrm>
          <a:off x="307602" y="4913220"/>
          <a:ext cx="9364342" cy="10701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Caja%20de%20Jubilaciones,%20Retiros%20y%20Pensiones%20de%20C&#243;rdoba\SERIE%20BENEFICIARIOS%20MENSUALES%202015_2023.xlsx" TargetMode="External"/><Relationship Id="rId1" Type="http://schemas.openxmlformats.org/officeDocument/2006/relationships/externalLinkPath" Target="/Ministerio%20de%20Finanzas/Haberes%20Previsionales%20C&#243;rdoba/Caja%20de%20Jubilaciones,%20Retiros%20y%20Pensiones%20de%20C&#243;rdoba/SERIE%20BENEFICIARIOS%20MENSUALES%202015_2023.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9-Setiembre%202022\mteyss-sss-bess-estadisticas-de-seguridad-social-pasivos-09-2022.xlsx" TargetMode="External"/><Relationship Id="rId1" Type="http://schemas.openxmlformats.org/officeDocument/2006/relationships/externalLinkPath" Target="/Ministerio%20de%20Finanzas/Fuentes%20estad&#237;sticas%20Seguridad%20Social/BESS/2022/9-Setiembre%202022/mteyss-sss-bess-estadisticas-de-seguridad-social-pasivos-09-2022.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12-Diciembre%202022\estadisticas_de_seguridad_social_pasivos_12-2022.xlsx" TargetMode="External"/><Relationship Id="rId1" Type="http://schemas.openxmlformats.org/officeDocument/2006/relationships/externalLinkPath" Target="/Ministerio%20de%20Finanzas/Fuentes%20estad&#237;sticas%20Seguridad%20Social/BESS/2022/12-Diciembre%202022/estadisticas_de_seguridad_social_pasivos_12-2022.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3-Marzo%202023\estadisticas_de_seguridad_social_pasivos_03-2023.xlsx" TargetMode="External"/><Relationship Id="rId1" Type="http://schemas.openxmlformats.org/officeDocument/2006/relationships/externalLinkPath" Target="/Ministerio%20de%20Finanzas/Fuentes%20estad&#237;sticas%20Seguridad%20Social/BESS/2023/3-Marzo%202023/estadisticas_de_seguridad_social_pasivos_03-2023.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6-Junio%202023\estadisticas_de_seguridad_social_pasivos_06-2023.xlsx" TargetMode="External"/><Relationship Id="rId1" Type="http://schemas.openxmlformats.org/officeDocument/2006/relationships/externalLinkPath" Target="/Ministerio%20de%20Finanzas/Fuentes%20estad&#237;sticas%20Seguridad%20Social/BESS/2023/6-Junio%202023/estadisticas_de_seguridad_social_pasivos_06-2023.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9-Setiembre%202023\mteyss-sss-bess-estadisticas_de_seguridad_social_pasivos_09-2023.xlsx" TargetMode="External"/><Relationship Id="rId1" Type="http://schemas.openxmlformats.org/officeDocument/2006/relationships/externalLinkPath" Target="/Ministerio%20de%20Finanzas/Fuentes%20estad&#237;sticas%20Seguridad%20Social/BESS/2023/9-Setiembre%202023/mteyss-sss-bess-estadisticas_de_seguridad_social_pasivos_09-2023.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12-Diciembre%202023\estadisticas_de_seguridad_social_pasivos_12-2023.xlsx" TargetMode="External"/><Relationship Id="rId1" Type="http://schemas.openxmlformats.org/officeDocument/2006/relationships/externalLinkPath" Target="/Ministerio%20de%20Finanzas/Fuentes%20estad&#237;sticas%20Seguridad%20Social/BESS/2023/12-Diciembre%202023/estadisticas_de_seguridad_social_pasivos_12-2023.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3-Marzo%202024\estadisticas_de_seguridad_social_pasivos_03-2024.xlsx" TargetMode="External"/><Relationship Id="rId1" Type="http://schemas.openxmlformats.org/officeDocument/2006/relationships/externalLinkPath" Target="/Ministerio%20de%20Finanzas/Fuentes%20estad&#237;sticas%20Seguridad%20Social/BESS/2024/3-Marzo%202024/estadisticas_de_seguridad_social_pasivos_03-2024.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6-Junio%202024\estadisticas_de_seguridad_social_pasivos_06-2024.xlsx" TargetMode="External"/><Relationship Id="rId1" Type="http://schemas.openxmlformats.org/officeDocument/2006/relationships/externalLinkPath" Target="/Ministerio%20de%20Finanzas/Fuentes%20estad&#237;sticas%20Seguridad%20Social/BESS/2024/6-Junio%202024/estadisticas_de_seguridad_social_pasivos_06-2024.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9-Setiembre%202024\estadisticas_de_seguridad_social_pasivos_09-2024.xlsx" TargetMode="External"/><Relationship Id="rId1" Type="http://schemas.openxmlformats.org/officeDocument/2006/relationships/externalLinkPath" Target="/Ministerio%20de%20Finanzas/Fuentes%20estad&#237;sticas%20Seguridad%20Social/BESS/2024/9-Setiembre%202024/estadisticas_de_seguridad_social_pasivos_09-2024.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5-Mayo%202019%20-%20Por%20jurisdicci&#243;n\boletin_estadistico_de_la_seguridad_social_por_jurisdiccion_-_mayo_2019.xlsx" TargetMode="External"/><Relationship Id="rId1" Type="http://schemas.openxmlformats.org/officeDocument/2006/relationships/externalLinkPath" Target="/Ministerio%20de%20Finanzas/Fuentes%20estad&#237;sticas%20Seguridad%20Social/BESS/2019/5-Mayo%202019%20-%20Por%20jurisdicci&#243;n/boletin_estadistico_de_la_seguridad_social_por_jurisdiccion_-_mayo_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3\6-Junio%202023\SERIE%20BENEFICIOS%20MENSUALES%202015_Junio%202023.xlsx" TargetMode="External"/><Relationship Id="rId1" Type="http://schemas.openxmlformats.org/officeDocument/2006/relationships/externalLinkPath" Target="/Ministerio%20de%20Finanzas/Haberes%20Previsionales%20C&#243;rdoba/2023/6-Junio%202023/SERIE%20BENEFICIOS%20MENSUALES%202015_Junio%202023.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5-Mayo%202020%20-%20Por%20jurisdicci&#243;n\bessj_pnc_2020_20200722.xlsx" TargetMode="External"/><Relationship Id="rId1" Type="http://schemas.openxmlformats.org/officeDocument/2006/relationships/externalLinkPath" Target="/Ministerio%20de%20Finanzas/Fuentes%20estad&#237;sticas%20Seguridad%20Social/BESS/2020/5-Mayo%202020%20-%20Por%20jurisdicci&#243;n/bessj_pnc_2020_20200722.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5-Mayo%202021%20-%20Por%20jurisdicci&#243;n\bessj_pnc_2021.xlsx" TargetMode="External"/><Relationship Id="rId1" Type="http://schemas.openxmlformats.org/officeDocument/2006/relationships/externalLinkPath" Target="/Ministerio%20de%20Finanzas/Fuentes%20estad&#237;sticas%20Seguridad%20Social/BESS/2021/5-Mayo%202021%20-%20Por%20jurisdicci&#243;n/bessj_pnc_2021.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Por%20jurisdicci&#243;n%20-%20mayo%202022\mteyss-sss-bessj-pnc-2022.xlsx" TargetMode="External"/><Relationship Id="rId1" Type="http://schemas.openxmlformats.org/officeDocument/2006/relationships/externalLinkPath" Target="/Ministerio%20de%20Finanzas/Fuentes%20estad&#237;sticas%20Seguridad%20Social/BESS/2022/Por%20jurisdicci&#243;n%20-%20mayo%202022/mteyss-sss-bessj-pnc-2022.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3-Marzo%202023\estadisticas_de_seguridad_social_pnc_03-2023.xlsx" TargetMode="External"/><Relationship Id="rId1" Type="http://schemas.openxmlformats.org/officeDocument/2006/relationships/externalLinkPath" Target="/Ministerio%20de%20Finanzas/Fuentes%20estad&#237;sticas%20Seguridad%20Social/BESS/2023/3-Marzo%202023/estadisticas_de_seguridad_social_pnc_03-2023.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6-Junio%202023\estadisticas_de_seguridad_social_pnc_06-2023.xlsx" TargetMode="External"/><Relationship Id="rId1" Type="http://schemas.openxmlformats.org/officeDocument/2006/relationships/externalLinkPath" Target="/Ministerio%20de%20Finanzas/Fuentes%20estad&#237;sticas%20Seguridad%20Social/BESS/2023/6-Junio%202023/estadisticas_de_seguridad_social_pnc_06-2023.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9-Setiembre%202023\mteyss-sss-bess-estadisticas_de_seguridad_social_pnc_09-2023.xlsx" TargetMode="External"/><Relationship Id="rId1" Type="http://schemas.openxmlformats.org/officeDocument/2006/relationships/externalLinkPath" Target="/Ministerio%20de%20Finanzas/Fuentes%20estad&#237;sticas%20Seguridad%20Social/BESS/2023/9-Setiembre%202023/mteyss-sss-bess-estadisticas_de_seguridad_social_pnc_09-2023.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3-Marzo%202024\estadisticas_de_seguridad_social_pnc_03-2024.xlsx" TargetMode="External"/><Relationship Id="rId1" Type="http://schemas.openxmlformats.org/officeDocument/2006/relationships/externalLinkPath" Target="/Ministerio%20de%20Finanzas/Fuentes%20estad&#237;sticas%20Seguridad%20Social/BESS/2024/3-Marzo%202024/estadisticas_de_seguridad_social_pnc_03-2024.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6-Junio%202024\estadisticas_de_seguridad_social_pnc_06-2024.xlsx" TargetMode="External"/><Relationship Id="rId1" Type="http://schemas.openxmlformats.org/officeDocument/2006/relationships/externalLinkPath" Target="/Ministerio%20de%20Finanzas/Fuentes%20estad&#237;sticas%20Seguridad%20Social/BESS/2024/6-Junio%202024/estadisticas_de_seguridad_social_pnc_06-2024.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9-Setiembre%202024\estadisticas_de_seguridad_social_pnc_09-2024.xlsx" TargetMode="External"/><Relationship Id="rId1" Type="http://schemas.openxmlformats.org/officeDocument/2006/relationships/externalLinkPath" Target="/Ministerio%20de%20Finanzas/Fuentes%20estad&#237;sticas%20Seguridad%20Social/BESS/2024/9-Setiembre%202024/estadisticas_de_seguridad_social_pnc_09-2024.xlsx"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3-Marzo%202022\mteyss-sss-bess_pnc_202203.xlsx" TargetMode="External"/><Relationship Id="rId1" Type="http://schemas.openxmlformats.org/officeDocument/2006/relationships/externalLinkPath" Target="/Ministerio%20de%20Finanzas/Fuentes%20estad&#237;sticas%20Seguridad%20Social/BESS/2022/3-Marzo%202022/mteyss-sss-bess_pnc_20220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3\9-Setiembre%202023\Caja\SERIE%20BENEFICIOS%20MENSUALES%202015_2023%20Setiembre%202023.xlsx" TargetMode="External"/><Relationship Id="rId1" Type="http://schemas.openxmlformats.org/officeDocument/2006/relationships/externalLinkPath" Target="/Ministerio%20de%20Finanzas/Haberes%20Previsionales%20C&#243;rdoba/2023/9-Setiembre%202023/Caja/SERIE%20BENEFICIOS%20MENSUALES%202015_2023%20Setiembre%202023.xlsx" TargetMode="External"/></Relationships>
</file>

<file path=xl/externalLinks/_rels/externalLink3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6-Junio%202022\mteyss-sss-bess-pnc-2022-06.xlsx" TargetMode="External"/><Relationship Id="rId1" Type="http://schemas.openxmlformats.org/officeDocument/2006/relationships/externalLinkPath" Target="/Ministerio%20de%20Finanzas/Fuentes%20estad&#237;sticas%20Seguridad%20Social/BESS/2022/6-Junio%202022/mteyss-sss-bess-pnc-2022-06.xlsx"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9-Setiembre%202022\mteyss-sss-bess-estadisticas-de-seguridad-social-pnc-09-2022.xlsx" TargetMode="External"/><Relationship Id="rId1" Type="http://schemas.openxmlformats.org/officeDocument/2006/relationships/externalLinkPath" Target="/Ministerio%20de%20Finanzas/Fuentes%20estad&#237;sticas%20Seguridad%20Social/BESS/2022/9-Setiembre%202022/mteyss-sss-bess-estadisticas-de-seguridad-social-pnc-09-2022.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12-Diciembre%202022\estadisticas_de_seguridad_social_pnc_12-2022.xlsx" TargetMode="External"/><Relationship Id="rId1" Type="http://schemas.openxmlformats.org/officeDocument/2006/relationships/externalLinkPath" Target="/Ministerio%20de%20Finanzas/Fuentes%20estad&#237;sticas%20Seguridad%20Social/BESS/2022/12-Diciembre%202022/estadisticas_de_seguridad_social_pnc_12-2022.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3\12-Diciembre%202023\estadisticas_de_seguridad_social_pnc_12-2023.xlsx" TargetMode="External"/><Relationship Id="rId1" Type="http://schemas.openxmlformats.org/officeDocument/2006/relationships/externalLinkPath" Target="/Ministerio%20de%20Finanzas/Fuentes%20estad&#237;sticas%20Seguridad%20Social/BESS/2023/12-Diciembre%202023/estadisticas_de_seguridad_social_pnc_12-2023.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Cajas%20Profesionales\Control%20info%20caja%20profesionales_032023_v2.xlsx" TargetMode="External"/><Relationship Id="rId1" Type="http://schemas.openxmlformats.org/officeDocument/2006/relationships/externalLinkPath" Target="/Ministerio%20de%20Finanzas/Haberes%20Previsionales%20C&#243;rdoba/Cajas%20Profesionales/Control%20info%20caja%20profesionales_032023_v2.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3\9-Setiembre%202023\Control%20info%20caja%20profesionales_092023.xlsx" TargetMode="External"/><Relationship Id="rId1" Type="http://schemas.openxmlformats.org/officeDocument/2006/relationships/externalLinkPath" Target="/Ministerio%20de%20Finanzas/Haberes%20Previsionales%20C&#243;rdoba/2023/9-Setiembre%202023/Control%20info%20caja%20profesionales_092023.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3\12-Diciembre%202023\Cajas%20Profesionales\Control%20info%20caja%20profesionales_122023.xlsx" TargetMode="External"/><Relationship Id="rId1" Type="http://schemas.openxmlformats.org/officeDocument/2006/relationships/externalLinkPath" Target="/Ministerio%20de%20Finanzas/Haberes%20Previsionales%20C&#243;rdoba/2023/12-Diciembre%202023/Cajas%20Profesionales/Control%20info%20caja%20profesionales_122023.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3-Marzo%202024\Cajas%20Profesionales\Control%20info%20caja%20profesionales_032024.xlsx" TargetMode="External"/><Relationship Id="rId1" Type="http://schemas.openxmlformats.org/officeDocument/2006/relationships/externalLinkPath" Target="/Ministerio%20de%20Finanzas/Haberes%20Previsionales%20C&#243;rdoba/2024/3-Marzo%202024/Cajas%20Profesionales/Control%20info%20caja%20profesionales_032024.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6-Junio%202024\Control%20info%20caja%20profesionales_062024.xlsx" TargetMode="External"/><Relationship Id="rId1" Type="http://schemas.openxmlformats.org/officeDocument/2006/relationships/externalLinkPath" Target="/Ministerio%20de%20Finanzas/Haberes%20Previsionales%20C&#243;rdoba/2024/6-Junio%202024/Control%20info%20caja%20profesionales_062024.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9-Setiembre%202024\Control%20info%20caja%20profesionales_092024.xlsx" TargetMode="External"/><Relationship Id="rId1" Type="http://schemas.openxmlformats.org/officeDocument/2006/relationships/externalLinkPath" Target="/Ministerio%20de%20Finanzas/Haberes%20Previsionales%20C&#243;rdoba/2024/9-Setiembre%202024/Control%20info%20caja%20profesionales_09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3\12-Diciembre%202023\Caja\SERIE%20BENEFICIOS%20MENSUALES%202015_2024.xlsx" TargetMode="External"/><Relationship Id="rId1" Type="http://schemas.openxmlformats.org/officeDocument/2006/relationships/externalLinkPath" Target="/Ministerio%20de%20Finanzas/Haberes%20Previsionales%20C&#243;rdoba/2023/12-Diciembre%202023/Caja/SERIE%20BENEFICIOS%20MENSUALES%202015_2024.xlsx"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5\Beneficios%20C&#243;rdoba%202015.xlsx" TargetMode="External"/><Relationship Id="rId1" Type="http://schemas.openxmlformats.org/officeDocument/2006/relationships/externalLinkPath" Target="/Ministerio%20de%20Finanzas/Fuentes%20estad&#237;sticas%20Seguridad%20Social/BESS/2015/Beneficios%20C&#243;rdoba%202015.xlsx" TargetMode="External"/></Relationships>
</file>

<file path=xl/externalLinks/_rels/externalLink4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6\Beneficios%20C&#243;rdoba%202016.xlsx" TargetMode="External"/><Relationship Id="rId1" Type="http://schemas.openxmlformats.org/officeDocument/2006/relationships/externalLinkPath" Target="/Ministerio%20de%20Finanzas/Fuentes%20estad&#237;sticas%20Seguridad%20Social/BESS/2016/Beneficios%20C&#243;rdoba%202016.xlsx" TargetMode="External"/></Relationships>
</file>

<file path=xl/externalLinks/_rels/externalLink4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7\Beneficios%20C&#243;rdoba%202017.xlsx" TargetMode="External"/><Relationship Id="rId1" Type="http://schemas.openxmlformats.org/officeDocument/2006/relationships/externalLinkPath" Target="/Ministerio%20de%20Finanzas/Fuentes%20estad&#237;sticas%20Seguridad%20Social/BESS/2017/Beneficios%20C&#243;rdoba%202017.xlsx" TargetMode="External"/></Relationships>
</file>

<file path=xl/externalLinks/_rels/externalLink4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7\ess_4trim_2017.xlsx" TargetMode="External"/><Relationship Id="rId1" Type="http://schemas.openxmlformats.org/officeDocument/2006/relationships/externalLinkPath" Target="/Ministerio%20de%20Finanzas/Fuentes%20estad&#237;sticas%20Seguridad%20Social/BESS/2017/ess_4trim_2017.xlsx" TargetMode="External"/></Relationships>
</file>

<file path=xl/externalLinks/_rels/externalLink44.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8\ess_1trim_2018_0.xlsx" TargetMode="External"/><Relationship Id="rId1" Type="http://schemas.openxmlformats.org/officeDocument/2006/relationships/externalLinkPath" Target="/Ministerio%20de%20Finanzas/Fuentes%20estad&#237;sticas%20Seguridad%20Social/BESS/2018/ess_1trim_2018_0.xlsx" TargetMode="External"/></Relationships>
</file>

<file path=xl/externalLinks/_rels/externalLink45.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8\estadisticas_de_seguridad_social_ii_trimestre_2018_3.xlsx" TargetMode="External"/><Relationship Id="rId1" Type="http://schemas.openxmlformats.org/officeDocument/2006/relationships/externalLinkPath" Target="/Ministerio%20de%20Finanzas/Fuentes%20estad&#237;sticas%20Seguridad%20Social/BESS/2018/estadisticas_de_seguridad_social_ii_trimestre_2018_3.xlsx" TargetMode="External"/></Relationships>
</file>

<file path=xl/externalLinks/_rels/externalLink46.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8\estadisticas_de_seguridad_social_iii_trimestre_2018_5.xlsx" TargetMode="External"/><Relationship Id="rId1" Type="http://schemas.openxmlformats.org/officeDocument/2006/relationships/externalLinkPath" Target="/Ministerio%20de%20Finanzas/Fuentes%20estad&#237;sticas%20Seguridad%20Social/BESS/2018/estadisticas_de_seguridad_social_iii_trimestre_2018_5.xlsx" TargetMode="External"/></Relationships>
</file>

<file path=xl/externalLinks/_rels/externalLink47.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3-Marzo%202019\estadisticas_de_seguridad_social_i_trimestre_2019_0.xlsx" TargetMode="External"/><Relationship Id="rId1" Type="http://schemas.openxmlformats.org/officeDocument/2006/relationships/externalLinkPath" Target="/Ministerio%20de%20Finanzas/Fuentes%20estad&#237;sticas%20Seguridad%20Social/BESS/2019/3-Marzo%202019/estadisticas_de_seguridad_social_i_trimestre_2019_0.xlsx" TargetMode="External"/></Relationships>
</file>

<file path=xl/externalLinks/_rels/externalLink48.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6-Junio%202019%20(estimado)\BESS%20Junio%202019%20(estimado).xlsx" TargetMode="External"/><Relationship Id="rId1" Type="http://schemas.openxmlformats.org/officeDocument/2006/relationships/externalLinkPath" Target="/Ministerio%20de%20Finanzas/Fuentes%20estad&#237;sticas%20Seguridad%20Social/BESS/2019/6-Junio%202019%20(estimado)/BESS%20Junio%202019%20(estimado).xlsx" TargetMode="External"/></Relationships>
</file>

<file path=xl/externalLinks/_rels/externalLink4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9-Setiembre%202019\boletin_estadistico_de_la_seguridad_social_-_iii_trimestre_2019_2020-03.xlsx" TargetMode="External"/><Relationship Id="rId1" Type="http://schemas.openxmlformats.org/officeDocument/2006/relationships/externalLinkPath" Target="/Ministerio%20de%20Finanzas/Fuentes%20estad&#237;sticas%20Seguridad%20Social/BESS/2019/9-Setiembre%202019/boletin_estadistico_de_la_seguridad_social_-_iii_trimestre_2019_2020-0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3-Marzo%202024\Caja\SERIE_BENEFICIOS_MENSUALES_2015_2024.xlsx" TargetMode="External"/><Relationship Id="rId1" Type="http://schemas.openxmlformats.org/officeDocument/2006/relationships/externalLinkPath" Target="/Ministerio%20de%20Finanzas/Haberes%20Previsionales%20C&#243;rdoba/2024/3-Marzo%202024/Caja/SERIE_BENEFICIOS_MENSUALES_2015_2024.xlsx" TargetMode="External"/></Relationships>
</file>

<file path=xl/externalLinks/_rels/externalLink5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12-Diciembre%202019\bess_201912_2-pasivos.xlsx" TargetMode="External"/><Relationship Id="rId1" Type="http://schemas.openxmlformats.org/officeDocument/2006/relationships/externalLinkPath" Target="/Ministerio%20de%20Finanzas/Fuentes%20estad&#237;sticas%20Seguridad%20Social/BESS/2019/12-Diciembre%202019/bess_201912_2-pasivos.xlsx" TargetMode="External"/></Relationships>
</file>

<file path=xl/externalLinks/_rels/externalLink5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3-Marzo%202020\bess_202003_2-pasivos.xlsx" TargetMode="External"/><Relationship Id="rId1" Type="http://schemas.openxmlformats.org/officeDocument/2006/relationships/externalLinkPath" Target="/Ministerio%20de%20Finanzas/Fuentes%20estad&#237;sticas%20Seguridad%20Social/BESS/2020/3-Marzo%202020/bess_202003_2-pasivos.xlsx" TargetMode="External"/></Relationships>
</file>

<file path=xl/externalLinks/_rels/externalLink5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6-Junio%202020\bess_202006_2-pasivos.xlsx" TargetMode="External"/><Relationship Id="rId1" Type="http://schemas.openxmlformats.org/officeDocument/2006/relationships/externalLinkPath" Target="/Ministerio%20de%20Finanzas/Fuentes%20estad&#237;sticas%20Seguridad%20Social/BESS/2020/6-Junio%202020/bess_202006_2-pasivos.xlsx" TargetMode="External"/></Relationships>
</file>

<file path=xl/externalLinks/_rels/externalLink5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9-Setiembre%202020\bess_202009_2-pasivos.xlsx" TargetMode="External"/><Relationship Id="rId1" Type="http://schemas.openxmlformats.org/officeDocument/2006/relationships/externalLinkPath" Target="/Ministerio%20de%20Finanzas/Fuentes%20estad&#237;sticas%20Seguridad%20Social/BESS/2020/9-Setiembre%202020/bess_202009_2-pasivos.xlsx" TargetMode="External"/></Relationships>
</file>

<file path=xl/externalLinks/_rels/externalLink54.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12-Diciembre%202020\bess_202012_2-pasivos-2021406.xlsx" TargetMode="External"/><Relationship Id="rId1" Type="http://schemas.openxmlformats.org/officeDocument/2006/relationships/externalLinkPath" Target="/Ministerio%20de%20Finanzas/Fuentes%20estad&#237;sticas%20Seguridad%20Social/BESS/2020/12-Diciembre%202020/bess_202012_2-pasivos-2021406.xlsx" TargetMode="External"/></Relationships>
</file>

<file path=xl/externalLinks/_rels/externalLink55.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3-Marzo%202021\bess_202103_2-pasivos_pub-211026.xlsx" TargetMode="External"/><Relationship Id="rId1" Type="http://schemas.openxmlformats.org/officeDocument/2006/relationships/externalLinkPath" Target="/Ministerio%20de%20Finanzas/Fuentes%20estad&#237;sticas%20Seguridad%20Social/BESS/2021/3-Marzo%202021/bess_202103_2-pasivos_pub-211026.xlsx" TargetMode="External"/></Relationships>
</file>

<file path=xl/externalLinks/_rels/externalLink56.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6-Junio%202021\bess_202106_2-pasivos-pub-211026.xlsx" TargetMode="External"/><Relationship Id="rId1" Type="http://schemas.openxmlformats.org/officeDocument/2006/relationships/externalLinkPath" Target="/Ministerio%20de%20Finanzas/Fuentes%20estad&#237;sticas%20Seguridad%20Social/BESS/2021/6-Junio%202021/bess_202106_2-pasivos-pub-211026.xlsx" TargetMode="External"/></Relationships>
</file>

<file path=xl/externalLinks/_rels/externalLink57.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9-Setiembre%202021\mteyss-sss-bess-202109-2-pasivos-actualizado-211112%20(1).xlsx" TargetMode="External"/><Relationship Id="rId1" Type="http://schemas.openxmlformats.org/officeDocument/2006/relationships/externalLinkPath" Target="/Ministerio%20de%20Finanzas/Fuentes%20estad&#237;sticas%20Seguridad%20Social/BESS/2021/9-Setiembre%202021/mteyss-sss-bess-202109-2-pasivos-actualizado-211112%20(1).xlsx" TargetMode="External"/></Relationships>
</file>

<file path=xl/externalLinks/_rels/externalLink58.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12-Diciembre%202021\mteyss-sss-bess-202112-pasivos.xlsx" TargetMode="External"/><Relationship Id="rId1" Type="http://schemas.openxmlformats.org/officeDocument/2006/relationships/externalLinkPath" Target="/Ministerio%20de%20Finanzas/Fuentes%20estad&#237;sticas%20Seguridad%20Social/BESS/2021/12-Diciembre%202021/mteyss-sss-bess-202112-pasivos.xlsx" TargetMode="External"/></Relationships>
</file>

<file path=xl/externalLinks/_rels/externalLink5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19\12-Diciembre%202019\bess_201912_3-pnc.xlsx" TargetMode="External"/><Relationship Id="rId1" Type="http://schemas.openxmlformats.org/officeDocument/2006/relationships/externalLinkPath" Target="/Ministerio%20de%20Finanzas/Fuentes%20estad&#237;sticas%20Seguridad%20Social/BESS/2019/12-Diciembre%202019/bess_201912_3-pnc.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6-Junio%202024\SERIE_BENEFICIOS_MENSUALES_2015_2024.xlsx" TargetMode="External"/><Relationship Id="rId1" Type="http://schemas.openxmlformats.org/officeDocument/2006/relationships/externalLinkPath" Target="/Ministerio%20de%20Finanzas/Haberes%20Previsionales%20C&#243;rdoba/2024/6-Junio%202024/SERIE_BENEFICIOS_MENSUALES_2015_2024.xlsx" TargetMode="External"/></Relationships>
</file>

<file path=xl/externalLinks/_rels/externalLink6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3-Marzo%202020\bess_202003_3-pnc.xlsx" TargetMode="External"/><Relationship Id="rId1" Type="http://schemas.openxmlformats.org/officeDocument/2006/relationships/externalLinkPath" Target="/Ministerio%20de%20Finanzas/Fuentes%20estad&#237;sticas%20Seguridad%20Social/BESS/2020/3-Marzo%202020/bess_202003_3-pnc.xlsx" TargetMode="External"/></Relationships>
</file>

<file path=xl/externalLinks/_rels/externalLink61.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6-Junio%202020\bess_202006_3-pnc.xlsx" TargetMode="External"/><Relationship Id="rId1" Type="http://schemas.openxmlformats.org/officeDocument/2006/relationships/externalLinkPath" Target="/Ministerio%20de%20Finanzas/Fuentes%20estad&#237;sticas%20Seguridad%20Social/BESS/2020/6-Junio%202020/bess_202006_3-pnc.xlsx" TargetMode="External"/></Relationships>
</file>

<file path=xl/externalLinks/_rels/externalLink62.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9-Setiembre%202020\bess_202009_3-pnc.xlsx" TargetMode="External"/><Relationship Id="rId1" Type="http://schemas.openxmlformats.org/officeDocument/2006/relationships/externalLinkPath" Target="/Ministerio%20de%20Finanzas/Fuentes%20estad&#237;sticas%20Seguridad%20Social/BESS/2020/9-Setiembre%202020/bess_202009_3-pnc.xlsx" TargetMode="External"/></Relationships>
</file>

<file path=xl/externalLinks/_rels/externalLink63.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0\12-Diciembre%202020\bess_202012_3-pnc.xlsx" TargetMode="External"/><Relationship Id="rId1" Type="http://schemas.openxmlformats.org/officeDocument/2006/relationships/externalLinkPath" Target="/Ministerio%20de%20Finanzas/Fuentes%20estad&#237;sticas%20Seguridad%20Social/BESS/2020/12-Diciembre%202020/bess_202012_3-pnc.xlsx" TargetMode="External"/></Relationships>
</file>

<file path=xl/externalLinks/_rels/externalLink64.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3-Marzo%202021\bess_202103_3-pnc.xlsx" TargetMode="External"/><Relationship Id="rId1" Type="http://schemas.openxmlformats.org/officeDocument/2006/relationships/externalLinkPath" Target="/Ministerio%20de%20Finanzas/Fuentes%20estad&#237;sticas%20Seguridad%20Social/BESS/2021/3-Marzo%202021/bess_202103_3-pnc.xlsx" TargetMode="External"/></Relationships>
</file>

<file path=xl/externalLinks/_rels/externalLink65.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6-Junio%202021\bess_202106_3-pnc.xlsx" TargetMode="External"/><Relationship Id="rId1" Type="http://schemas.openxmlformats.org/officeDocument/2006/relationships/externalLinkPath" Target="/Ministerio%20de%20Finanzas/Fuentes%20estad&#237;sticas%20Seguridad%20Social/BESS/2021/6-Junio%202021/bess_202106_3-pnc.xlsx" TargetMode="External"/></Relationships>
</file>

<file path=xl/externalLinks/_rels/externalLink66.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9-Setiembre%202021\mteyss-sss-bess-202109-3-pnc.xlsx" TargetMode="External"/><Relationship Id="rId1" Type="http://schemas.openxmlformats.org/officeDocument/2006/relationships/externalLinkPath" Target="/Ministerio%20de%20Finanzas/Fuentes%20estad&#237;sticas%20Seguridad%20Social/BESS/2021/9-Setiembre%202021/mteyss-sss-bess-202109-3-pnc.xlsx" TargetMode="External"/></Relationships>
</file>

<file path=xl/externalLinks/_rels/externalLink67.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1\12-Diciembre%202021\mteyss-sss-bess-202112-pnc.xlsx" TargetMode="External"/><Relationship Id="rId1" Type="http://schemas.openxmlformats.org/officeDocument/2006/relationships/externalLinkPath" Target="/Ministerio%20de%20Finanzas/Fuentes%20estad&#237;sticas%20Seguridad%20Social/BESS/2021/12-Diciembre%202021/mteyss-sss-bess-202112-pnc.xlsx" TargetMode="External"/></Relationships>
</file>

<file path=xl/externalLinks/_rels/externalLink68.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12-Diciembre%202024\Caja%20C&#243;rdoba\SERIE%20BENEFICIARIOS%20MENSUALES%202015_2025.xlsx" TargetMode="External"/><Relationship Id="rId1" Type="http://schemas.openxmlformats.org/officeDocument/2006/relationships/externalLinkPath" Target="Caja%20C&#243;rdoba/SERIE%20BENEFICIARIOS%20MENSUALES%202015_2025.xlsx" TargetMode="External"/></Relationships>
</file>

<file path=xl/externalLinks/_rels/externalLink6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12-Diciembre%202024\estadisticas_de_seguridad_social_pasivos_12-2024.xlsx" TargetMode="External"/><Relationship Id="rId1" Type="http://schemas.openxmlformats.org/officeDocument/2006/relationships/externalLinkPath" Target="/Ministerio%20de%20Finanzas/Fuentes%20estad&#237;sticas%20Seguridad%20Social/BESS/2024/12-Diciembre%202024/estadisticas_de_seguridad_social_pasivos_12-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9-Setiembre%202024\SERIE_BENEFICIOS_MENSUALES_2015_2024%20(1).xlsx" TargetMode="External"/><Relationship Id="rId1" Type="http://schemas.openxmlformats.org/officeDocument/2006/relationships/externalLinkPath" Target="/Ministerio%20de%20Finanzas/Haberes%20Previsionales%20C&#243;rdoba/2024/9-Setiembre%202024/SERIE_BENEFICIOS_MENSUALES_2015_2024%20(1).xlsx" TargetMode="External"/></Relationships>
</file>

<file path=xl/externalLinks/_rels/externalLink70.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4\12-Diciembre%202024\estadisticas_de_seguridad_social_pnc_12-2024.xlsx" TargetMode="External"/><Relationship Id="rId1" Type="http://schemas.openxmlformats.org/officeDocument/2006/relationships/externalLinkPath" Target="/Ministerio%20de%20Finanzas/Fuentes%20estad&#237;sticas%20Seguridad%20Social/BESS/2024/12-Diciembre%202024/estadisticas_de_seguridad_social_pnc_12-2024.xlsx" TargetMode="External"/></Relationships>
</file>

<file path=xl/externalLinks/_rels/externalLink71.xml.rels><?xml version="1.0" encoding="UTF-8" standalone="yes"?>
<Relationships xmlns="http://schemas.openxmlformats.org/package/2006/relationships"><Relationship Id="rId2" Type="http://schemas.openxmlformats.org/officeDocument/2006/relationships/externalLinkPath" Target="file:///D:\Ministerio%20de%20Finanzas\Haberes%20Previsionales%20C&#243;rdoba\2024\12-Diciembre%202024\Cajas%20Profesionales\Control%20info%20caja%20profesionales_122024.xlsx" TargetMode="External"/><Relationship Id="rId1" Type="http://schemas.openxmlformats.org/officeDocument/2006/relationships/externalLinkPath" Target="Cajas%20Profesionales/Control%20info%20caja%20profesionales_12202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3-Marzo%202022\mteyss-sss-bess_pasivos_202203.xlsx" TargetMode="External"/><Relationship Id="rId1" Type="http://schemas.openxmlformats.org/officeDocument/2006/relationships/externalLinkPath" Target="/Ministerio%20de%20Finanzas/Fuentes%20estad&#237;sticas%20Seguridad%20Social/BESS/2022/3-Marzo%202022/mteyss-sss-bess_pasivos_20220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D:\Ministerio%20de%20Finanzas\Fuentes%20estad&#237;sticas%20Seguridad%20Social\BESS\2022\6-Junio%202022\mteyss-sss-bess-pasivos-2022-06.xlsx" TargetMode="External"/><Relationship Id="rId1" Type="http://schemas.openxmlformats.org/officeDocument/2006/relationships/externalLinkPath" Target="/Ministerio%20de%20Finanzas/Fuentes%20estad&#237;sticas%20Seguridad%20Social/BESS/2022/6-Junio%202022/mteyss-sss-bess-pasivos-202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8">
          <cell r="D8">
            <v>73684</v>
          </cell>
          <cell r="E8">
            <v>13812</v>
          </cell>
          <cell r="F8">
            <v>21630</v>
          </cell>
          <cell r="G8">
            <v>10277</v>
          </cell>
        </row>
        <row r="11">
          <cell r="D11">
            <v>73855</v>
          </cell>
          <cell r="E11">
            <v>14067</v>
          </cell>
          <cell r="F11">
            <v>21656</v>
          </cell>
          <cell r="G11">
            <v>10583</v>
          </cell>
        </row>
        <row r="14">
          <cell r="D14">
            <v>73927</v>
          </cell>
          <cell r="E14">
            <v>16806</v>
          </cell>
          <cell r="F14">
            <v>21715</v>
          </cell>
          <cell r="G14">
            <v>12452</v>
          </cell>
        </row>
        <row r="17">
          <cell r="D17">
            <v>74254</v>
          </cell>
          <cell r="E17">
            <v>17242</v>
          </cell>
          <cell r="F17">
            <v>21816</v>
          </cell>
          <cell r="G17">
            <v>12933</v>
          </cell>
        </row>
        <row r="20">
          <cell r="D20">
            <v>74746</v>
          </cell>
          <cell r="E20">
            <v>19410</v>
          </cell>
          <cell r="F20">
            <v>21859</v>
          </cell>
          <cell r="G20">
            <v>14212</v>
          </cell>
        </row>
        <row r="23">
          <cell r="D23">
            <v>75396</v>
          </cell>
          <cell r="E23">
            <v>20577</v>
          </cell>
          <cell r="F23">
            <v>21972</v>
          </cell>
          <cell r="G23">
            <v>15612</v>
          </cell>
        </row>
        <row r="26">
          <cell r="D26">
            <v>76035</v>
          </cell>
          <cell r="E26">
            <v>21979</v>
          </cell>
          <cell r="F26">
            <v>22069</v>
          </cell>
          <cell r="G26">
            <v>16556</v>
          </cell>
        </row>
        <row r="29">
          <cell r="D29">
            <v>76691</v>
          </cell>
          <cell r="E29">
            <v>22379</v>
          </cell>
          <cell r="F29">
            <v>22124</v>
          </cell>
          <cell r="G29">
            <v>17140</v>
          </cell>
        </row>
        <row r="32">
          <cell r="D32">
            <v>77582</v>
          </cell>
          <cell r="E32">
            <v>23977</v>
          </cell>
          <cell r="F32">
            <v>22224</v>
          </cell>
          <cell r="G32">
            <v>18531</v>
          </cell>
        </row>
        <row r="35">
          <cell r="D35">
            <v>78018</v>
          </cell>
          <cell r="E35">
            <v>26090</v>
          </cell>
          <cell r="F35">
            <v>22269</v>
          </cell>
          <cell r="G35">
            <v>19832</v>
          </cell>
        </row>
        <row r="38">
          <cell r="D38">
            <v>78566</v>
          </cell>
          <cell r="E38">
            <v>27806</v>
          </cell>
          <cell r="F38">
            <v>22340</v>
          </cell>
          <cell r="G38">
            <v>21122</v>
          </cell>
        </row>
        <row r="41">
          <cell r="D41">
            <v>78949</v>
          </cell>
          <cell r="E41">
            <v>28445</v>
          </cell>
          <cell r="F41">
            <v>22403</v>
          </cell>
          <cell r="G41">
            <v>21762</v>
          </cell>
        </row>
        <row r="44">
          <cell r="D44">
            <v>79749</v>
          </cell>
          <cell r="E44">
            <v>30601</v>
          </cell>
          <cell r="F44">
            <v>22410</v>
          </cell>
          <cell r="G44">
            <v>22922</v>
          </cell>
        </row>
        <row r="47">
          <cell r="D47">
            <v>80254</v>
          </cell>
          <cell r="E47">
            <v>32706</v>
          </cell>
          <cell r="F47">
            <v>22497</v>
          </cell>
          <cell r="G47">
            <v>24606</v>
          </cell>
        </row>
        <row r="50">
          <cell r="D50">
            <v>80793</v>
          </cell>
          <cell r="E50">
            <v>35621</v>
          </cell>
          <cell r="F50">
            <v>22253</v>
          </cell>
          <cell r="G50">
            <v>26473</v>
          </cell>
        </row>
        <row r="53">
          <cell r="D53">
            <v>81242</v>
          </cell>
          <cell r="E53">
            <v>39363</v>
          </cell>
          <cell r="F53">
            <v>22618</v>
          </cell>
          <cell r="G53">
            <v>29432</v>
          </cell>
        </row>
        <row r="56">
          <cell r="D56">
            <v>82254</v>
          </cell>
          <cell r="E56">
            <v>42838</v>
          </cell>
          <cell r="F56">
            <v>22681</v>
          </cell>
          <cell r="G56">
            <v>32272</v>
          </cell>
        </row>
        <row r="59">
          <cell r="D59">
            <v>82762</v>
          </cell>
          <cell r="E59">
            <v>47361</v>
          </cell>
          <cell r="F59">
            <v>22718</v>
          </cell>
          <cell r="G59">
            <v>35527</v>
          </cell>
        </row>
        <row r="62">
          <cell r="D62">
            <v>83159</v>
          </cell>
          <cell r="E62">
            <v>50516</v>
          </cell>
          <cell r="F62">
            <v>22737</v>
          </cell>
          <cell r="G62">
            <v>38104</v>
          </cell>
        </row>
        <row r="65">
          <cell r="D65">
            <v>83570</v>
          </cell>
          <cell r="E65">
            <v>54156</v>
          </cell>
          <cell r="F65">
            <v>22781</v>
          </cell>
          <cell r="G65">
            <v>41596</v>
          </cell>
        </row>
        <row r="68">
          <cell r="D68">
            <v>84290</v>
          </cell>
          <cell r="E68">
            <v>57527</v>
          </cell>
          <cell r="F68">
            <v>22849</v>
          </cell>
          <cell r="G68">
            <v>44107</v>
          </cell>
        </row>
        <row r="71">
          <cell r="D71">
            <v>84358</v>
          </cell>
          <cell r="E71">
            <v>58519</v>
          </cell>
          <cell r="F71">
            <v>22850</v>
          </cell>
          <cell r="G71">
            <v>44285</v>
          </cell>
        </row>
        <row r="74">
          <cell r="D74">
            <v>84162</v>
          </cell>
          <cell r="E74">
            <v>62376</v>
          </cell>
          <cell r="F74">
            <v>22808</v>
          </cell>
          <cell r="G74">
            <v>46124</v>
          </cell>
        </row>
        <row r="77">
          <cell r="D77">
            <v>84281</v>
          </cell>
          <cell r="E77">
            <v>65825</v>
          </cell>
          <cell r="F77">
            <v>22876</v>
          </cell>
          <cell r="G77">
            <v>48376</v>
          </cell>
        </row>
        <row r="80">
          <cell r="D80">
            <v>84842</v>
          </cell>
          <cell r="E80">
            <v>69888</v>
          </cell>
          <cell r="F80">
            <v>23054</v>
          </cell>
          <cell r="G80">
            <v>52157</v>
          </cell>
        </row>
        <row r="83">
          <cell r="D83">
            <v>84966</v>
          </cell>
          <cell r="E83">
            <v>76777</v>
          </cell>
          <cell r="F83">
            <v>23052</v>
          </cell>
          <cell r="G83">
            <v>57056</v>
          </cell>
        </row>
        <row r="86">
          <cell r="D86">
            <v>85145</v>
          </cell>
          <cell r="E86">
            <v>84136</v>
          </cell>
          <cell r="F86">
            <v>23251</v>
          </cell>
          <cell r="G86">
            <v>63512</v>
          </cell>
        </row>
        <row r="89">
          <cell r="D89">
            <v>85561</v>
          </cell>
          <cell r="E89">
            <v>94438</v>
          </cell>
          <cell r="F89">
            <v>23368</v>
          </cell>
          <cell r="G89">
            <v>71042</v>
          </cell>
        </row>
        <row r="92">
          <cell r="D92">
            <v>85803</v>
          </cell>
          <cell r="E92">
            <v>105829</v>
          </cell>
          <cell r="F92">
            <v>23290</v>
          </cell>
          <cell r="G92">
            <v>78846</v>
          </cell>
        </row>
        <row r="95">
          <cell r="D95">
            <v>86028</v>
          </cell>
          <cell r="E95">
            <v>130522</v>
          </cell>
          <cell r="F95">
            <v>23320</v>
          </cell>
          <cell r="G95">
            <v>96603</v>
          </cell>
        </row>
        <row r="98">
          <cell r="D98">
            <v>86590</v>
          </cell>
          <cell r="E98">
            <v>149758</v>
          </cell>
          <cell r="F98">
            <v>23387</v>
          </cell>
          <cell r="G98">
            <v>112850</v>
          </cell>
        </row>
        <row r="101">
          <cell r="D101">
            <v>86717</v>
          </cell>
          <cell r="E101">
            <v>185181</v>
          </cell>
          <cell r="F101">
            <v>23414</v>
          </cell>
          <cell r="G101">
            <v>137470</v>
          </cell>
        </row>
        <row r="104">
          <cell r="D104">
            <v>87269</v>
          </cell>
          <cell r="E104">
            <v>231562</v>
          </cell>
          <cell r="F104">
            <v>23473</v>
          </cell>
          <cell r="G104">
            <v>166647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2">
          <cell r="V12">
            <v>577237</v>
          </cell>
        </row>
      </sheetData>
      <sheetData sheetId="21">
        <row r="22">
          <cell r="AI22">
            <v>58836.671102091132</v>
          </cell>
          <cell r="AJ22">
            <v>55628.946091004014</v>
          </cell>
        </row>
        <row r="23">
          <cell r="AI23">
            <v>441243</v>
          </cell>
          <cell r="AJ23">
            <v>135994</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D22">
            <v>158344</v>
          </cell>
          <cell r="AI22">
            <v>67892.759993413289</v>
          </cell>
          <cell r="AJ22">
            <v>64122.931754650432</v>
          </cell>
        </row>
        <row r="23">
          <cell r="AI23">
            <v>443317</v>
          </cell>
          <cell r="AJ23">
            <v>136654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2">
          <cell r="AI22">
            <v>80231.393890380888</v>
          </cell>
          <cell r="AJ22">
            <v>75251.092399161585</v>
          </cell>
        </row>
        <row r="23">
          <cell r="AI23">
            <v>443846</v>
          </cell>
          <cell r="AJ23">
            <v>136927</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5.4"/>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AU22">
            <v>106543.56688506657</v>
          </cell>
          <cell r="AV22">
            <v>94390.920707606667</v>
          </cell>
        </row>
        <row r="23">
          <cell r="AU23">
            <v>446093</v>
          </cell>
          <cell r="AV23">
            <v>137209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2">
          <cell r="AU22">
            <v>141791.01041328555</v>
          </cell>
          <cell r="AV22">
            <v>121243.70318589585</v>
          </cell>
        </row>
        <row r="23">
          <cell r="AU23">
            <v>453004</v>
          </cell>
          <cell r="AV23">
            <v>136442</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2">
          <cell r="AU22">
            <v>178902.62322001214</v>
          </cell>
          <cell r="AV22">
            <v>153806.36599571843</v>
          </cell>
        </row>
        <row r="23">
          <cell r="AU23">
            <v>461579</v>
          </cell>
          <cell r="AV23">
            <v>136866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AU22">
            <v>228149.90701377438</v>
          </cell>
          <cell r="AV22">
            <v>198059.24687412078</v>
          </cell>
        </row>
        <row r="23">
          <cell r="AU23">
            <v>466301</v>
          </cell>
          <cell r="AV23">
            <v>136480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AU22">
            <v>323177.93030340131</v>
          </cell>
          <cell r="AV22">
            <v>273837.41937114811</v>
          </cell>
        </row>
        <row r="23">
          <cell r="AU23">
            <v>467170</v>
          </cell>
          <cell r="AV23">
            <v>135485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3.13"/>
      <sheetName val="2.3.14-15"/>
      <sheetName val="2.3.16"/>
      <sheetName val="2.3.17"/>
      <sheetName val="2.4.1"/>
      <sheetName val="2.4.2"/>
      <sheetName val="2.4.3"/>
      <sheetName val="2.5.1"/>
      <sheetName val="2.5.2"/>
      <sheetName val="2.5.2 Graf"/>
      <sheetName val="2.5.3"/>
      <sheetName val="2.5.3 Graf"/>
      <sheetName val="2.5.4"/>
      <sheetName val="2.6.1.a-b-c-d"/>
      <sheetName val="2.6.2.a-b-c"/>
      <sheetName val="2.6.3.a-b-c-d"/>
      <sheetName val="2.6.4.a-b-c"/>
      <sheetName val="2.6.5.a-b-c"/>
      <sheetName val="2.6.6.a-b-c"/>
      <sheetName val="2.6.7.a-b-c-d"/>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2">
          <cell r="AU22">
            <v>363160.47764302377</v>
          </cell>
          <cell r="AV22">
            <v>310012.95882375824</v>
          </cell>
        </row>
        <row r="23">
          <cell r="AU23">
            <v>472474</v>
          </cell>
          <cell r="AV23">
            <v>136256</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Autoridades"/>
      <sheetName val="Presentación"/>
      <sheetName val="Indice"/>
      <sheetName val="Consideraciones Metodológicas"/>
      <sheetName val="1.1 Aportantes Mes"/>
      <sheetName val="1.2 Beneficiarios  Mes"/>
      <sheetName val="2.1 Ap Reg RD Mes"/>
      <sheetName val="2.2 Apo RD Serie"/>
      <sheetName val="2.3 Apo Serie RD Priv"/>
      <sheetName val="2.4 Apo Serie RD Pub"/>
      <sheetName val="2.5 Apo DOC"/>
      <sheetName val="2.6 Apo JUD"/>
      <sheetName val="2.7 Apo LYF"/>
      <sheetName val="2.8 Apo DUN"/>
      <sheetName val="2.9 Apo IC"/>
      <sheetName val="2.10 Apo POL"/>
      <sheetName val="3.1-3 Ben SIPA Rótulo"/>
      <sheetName val="3.4-6 Masa SIPA Rótulo"/>
      <sheetName val="3.7-9 Ben SIPA Mes"/>
      <sheetName val="3.10-11 Ben SIPA x sexo Mes"/>
      <sheetName val="3.12-14 Ben SIPA Serie"/>
      <sheetName val="3.15-16 Personas x edad Mes"/>
      <sheetName val="4.1-3 PNC Mes"/>
      <sheetName val="4.4 PNC x sexo Mes"/>
      <sheetName val="4.5 PNC Serie"/>
      <sheetName val="4.6 PNC Serie Inv"/>
      <sheetName val="4.7 PNC Serie Vej"/>
      <sheetName val="4.8 PNC Serie Madre"/>
      <sheetName val="4.9 PNC Serie Esp"/>
      <sheetName val="4.10 PNC Serie Grac"/>
      <sheetName val="4.11 PNC Serie ExCom"/>
      <sheetName val="4.12 PUAM Mes"/>
      <sheetName val="4.13 PUAM x Sexo x Edad Mes"/>
      <sheetName val="4.14 PUAM Serie"/>
      <sheetName val="5.1 AAFF Act Mes"/>
      <sheetName val="5.2 AAFF Pas Mes"/>
      <sheetName val="5.3-7 AAFF Act Serie"/>
      <sheetName val="5.8-10 AAFF Pas Serie"/>
      <sheetName val="5.11 AUH AE Mes"/>
      <sheetName val="5.12-16 AUH AE Serie"/>
      <sheetName val="6.1 Desempleo x Sexo x Edad Mes"/>
      <sheetName val="6.2 Desempleo Serie"/>
      <sheetName val="Separador"/>
      <sheetName val="Total País"/>
      <sheetName val="CABA"/>
      <sheetName val="Bs As"/>
      <sheetName val="Catamarca"/>
      <sheetName val="Chaco"/>
      <sheetName val="Chubut"/>
      <sheetName val="Córdoba"/>
      <sheetName val="Corrientes"/>
      <sheetName val="Entre Ríos"/>
      <sheetName val="Formosa"/>
      <sheetName val="Jujuy"/>
      <sheetName val="La Pampa"/>
      <sheetName val="La Rioja"/>
      <sheetName val="Mendoza"/>
      <sheetName val="Misiones"/>
      <sheetName val="Neuquén"/>
      <sheetName val="Río Negro"/>
      <sheetName val="Salta"/>
      <sheetName val="San Juan"/>
      <sheetName val="San Luis"/>
      <sheetName val="Santa Cruz"/>
      <sheetName val="Santa Fe"/>
      <sheetName val="Santiago del Estero"/>
      <sheetName val="Tierra del Fuego"/>
      <sheetName val="Tucumán"/>
      <sheetName val="Anexo I"/>
      <sheetName val="Anexo II"/>
      <sheetName val="Abreviatur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4">
          <cell r="AM24">
            <v>0.76626032351360773</v>
          </cell>
          <cell r="AN24">
            <v>0.23373967648639224</v>
          </cell>
        </row>
      </sheetData>
      <sheetData sheetId="20" refreshError="1"/>
      <sheetData sheetId="21" refreshError="1"/>
      <sheetData sheetId="22" refreshError="1"/>
      <sheetData sheetId="23">
        <row r="15">
          <cell r="Y15">
            <v>7287.2599999999993</v>
          </cell>
          <cell r="Z15">
            <v>7287.2599999999993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3">
          <cell r="E13">
            <v>8328.3000000000011</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07">
          <cell r="D107">
            <v>87685</v>
          </cell>
          <cell r="E107">
            <v>306028</v>
          </cell>
          <cell r="F107">
            <v>23456</v>
          </cell>
          <cell r="G107">
            <v>218926</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eraciones Metodológicas"/>
      <sheetName val="3.1-3"/>
      <sheetName val="3.4"/>
      <sheetName val="3.5"/>
      <sheetName val="3.6"/>
      <sheetName val="3.7"/>
      <sheetName val="3.8"/>
      <sheetName val="3.9"/>
      <sheetName val="3.10"/>
      <sheetName val="3.11"/>
      <sheetName val="3.12"/>
      <sheetName val="3.13"/>
      <sheetName val="3.14"/>
      <sheetName val="Abreviaturas"/>
    </sheetNames>
    <sheetDataSet>
      <sheetData sheetId="0"/>
      <sheetData sheetId="1"/>
      <sheetData sheetId="2">
        <row r="13">
          <cell r="Z13">
            <v>11124.04</v>
          </cell>
          <cell r="AA13">
            <v>11124.039999999999</v>
          </cell>
        </row>
      </sheetData>
      <sheetData sheetId="3"/>
      <sheetData sheetId="4"/>
      <sheetData sheetId="5"/>
      <sheetData sheetId="6"/>
      <sheetData sheetId="7"/>
      <sheetData sheetId="8"/>
      <sheetData sheetId="9"/>
      <sheetData sheetId="10"/>
      <sheetData sheetId="11">
        <row r="11">
          <cell r="D11">
            <v>12713.19</v>
          </cell>
        </row>
      </sheetData>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eraciones Metodológicas"/>
      <sheetName val="3.1-3"/>
      <sheetName val="3.4"/>
      <sheetName val="3.5"/>
      <sheetName val="3.6"/>
      <sheetName val="3.7"/>
      <sheetName val="3.8"/>
      <sheetName val="3.9"/>
      <sheetName val="3.10"/>
      <sheetName val="3.11"/>
      <sheetName val="3.12"/>
      <sheetName val="3.13"/>
      <sheetName val="3.14"/>
      <sheetName val="Abreviaturas"/>
    </sheetNames>
    <sheetDataSet>
      <sheetData sheetId="0"/>
      <sheetData sheetId="1"/>
      <sheetData sheetId="2">
        <row r="13">
          <cell r="Z13">
            <v>14399.325267186485</v>
          </cell>
          <cell r="AA13">
            <v>14400.01</v>
          </cell>
        </row>
      </sheetData>
      <sheetData sheetId="3"/>
      <sheetData sheetId="4"/>
      <sheetData sheetId="5"/>
      <sheetData sheetId="6"/>
      <sheetData sheetId="7"/>
      <sheetData sheetId="8"/>
      <sheetData sheetId="9"/>
      <sheetData sheetId="10"/>
      <sheetData sheetId="11">
        <row r="11">
          <cell r="D11">
            <v>16433.522268717486</v>
          </cell>
        </row>
      </sheetData>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eraciones Metodológicas"/>
      <sheetName val="3.1-3"/>
      <sheetName val="3.4"/>
      <sheetName val="3.5"/>
      <sheetName val="3.6"/>
      <sheetName val="3.7"/>
      <sheetName val="3.8"/>
      <sheetName val="3.9"/>
      <sheetName val="3.10"/>
      <sheetName val="3.11"/>
      <sheetName val="3.12"/>
      <sheetName val="3.13"/>
      <sheetName val="3.14"/>
      <sheetName val="Abreviaturas"/>
    </sheetNames>
    <sheetDataSet>
      <sheetData sheetId="0"/>
      <sheetData sheetId="1"/>
      <sheetData sheetId="2">
        <row r="13">
          <cell r="Z13">
            <v>22841.568225590672</v>
          </cell>
          <cell r="AA13">
            <v>22841.279999999999</v>
          </cell>
        </row>
      </sheetData>
      <sheetData sheetId="3"/>
      <sheetData sheetId="4"/>
      <sheetData sheetId="5">
        <row r="12">
          <cell r="B12">
            <v>4714.583333333333</v>
          </cell>
        </row>
      </sheetData>
      <sheetData sheetId="6">
        <row r="12">
          <cell r="B12">
            <v>3541.0833333333335</v>
          </cell>
        </row>
      </sheetData>
      <sheetData sheetId="7"/>
      <sheetData sheetId="8"/>
      <sheetData sheetId="9"/>
      <sheetData sheetId="10"/>
      <sheetData sheetId="11"/>
      <sheetData sheetId="12"/>
      <sheetData sheetId="13">
        <row r="11">
          <cell r="B11">
            <v>45</v>
          </cell>
          <cell r="C11">
            <v>912</v>
          </cell>
          <cell r="D11">
            <v>1639</v>
          </cell>
          <cell r="E11">
            <v>4201</v>
          </cell>
          <cell r="F11">
            <v>5465</v>
          </cell>
          <cell r="G11">
            <v>6440</v>
          </cell>
          <cell r="H11">
            <v>7604</v>
          </cell>
          <cell r="I11">
            <v>8803</v>
          </cell>
          <cell r="J11">
            <v>9999</v>
          </cell>
          <cell r="K11">
            <v>11006</v>
          </cell>
          <cell r="L11">
            <v>11961</v>
          </cell>
          <cell r="M11">
            <v>12835</v>
          </cell>
          <cell r="N11">
            <v>13821</v>
          </cell>
          <cell r="O11">
            <v>14715</v>
          </cell>
          <cell r="P11">
            <v>15155</v>
          </cell>
          <cell r="Q11">
            <v>15588</v>
          </cell>
          <cell r="R11">
            <v>16565</v>
          </cell>
          <cell r="S11">
            <v>17289</v>
          </cell>
          <cell r="T11">
            <v>17987</v>
          </cell>
          <cell r="U11">
            <v>19182</v>
          </cell>
          <cell r="V11">
            <v>20222</v>
          </cell>
        </row>
      </sheetData>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82247</v>
          </cell>
          <cell r="E14">
            <v>30</v>
          </cell>
        </row>
      </sheetData>
      <sheetData sheetId="5">
        <row r="30">
          <cell r="D30">
            <v>41811</v>
          </cell>
          <cell r="E30">
            <v>42626</v>
          </cell>
        </row>
      </sheetData>
      <sheetData sheetId="6"/>
      <sheetData sheetId="7"/>
      <sheetData sheetId="8"/>
      <sheetData sheetId="9"/>
      <sheetData sheetId="10"/>
      <sheetData sheetId="11"/>
      <sheetData sheetId="12">
        <row r="11">
          <cell r="B11">
            <v>24667</v>
          </cell>
          <cell r="D11">
            <v>46932.34</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84148</v>
          </cell>
          <cell r="E14">
            <v>28</v>
          </cell>
        </row>
      </sheetData>
      <sheetData sheetId="5">
        <row r="29">
          <cell r="D29">
            <v>65047</v>
          </cell>
          <cell r="E29">
            <v>64174</v>
          </cell>
        </row>
      </sheetData>
      <sheetData sheetId="6"/>
      <sheetData sheetId="7"/>
      <sheetData sheetId="8"/>
      <sheetData sheetId="9"/>
      <sheetData sheetId="10"/>
      <sheetData sheetId="11"/>
      <sheetData sheetId="12">
        <row r="11">
          <cell r="B11">
            <v>24592</v>
          </cell>
          <cell r="D11">
            <v>71720.498913467818</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row r="14">
          <cell r="D14">
            <v>85383</v>
          </cell>
          <cell r="E14">
            <v>27</v>
          </cell>
        </row>
      </sheetData>
      <sheetData sheetId="4">
        <row r="29">
          <cell r="D29">
            <v>97993</v>
          </cell>
          <cell r="E29">
            <v>95027</v>
          </cell>
        </row>
      </sheetData>
      <sheetData sheetId="5"/>
      <sheetData sheetId="6"/>
      <sheetData sheetId="7"/>
      <sheetData sheetId="8"/>
      <sheetData sheetId="9"/>
      <sheetData sheetId="10"/>
      <sheetData sheetId="11">
        <row r="11">
          <cell r="B11">
            <v>22909</v>
          </cell>
          <cell r="D11">
            <v>106875.57550700598</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90176</v>
          </cell>
          <cell r="E14">
            <v>23</v>
          </cell>
        </row>
      </sheetData>
      <sheetData sheetId="5">
        <row r="30">
          <cell r="D30">
            <v>164628</v>
          </cell>
          <cell r="E30">
            <v>167472</v>
          </cell>
        </row>
      </sheetData>
      <sheetData sheetId="6"/>
      <sheetData sheetId="7"/>
      <sheetData sheetId="8"/>
      <sheetData sheetId="9"/>
      <sheetData sheetId="10"/>
      <sheetData sheetId="11"/>
      <sheetData sheetId="12">
        <row r="11">
          <cell r="B11">
            <v>19013</v>
          </cell>
          <cell r="D11">
            <v>177350.06527744175</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89304</v>
          </cell>
          <cell r="E14">
            <v>22</v>
          </cell>
        </row>
      </sheetData>
      <sheetData sheetId="5">
        <row r="30">
          <cell r="D30">
            <v>216247</v>
          </cell>
          <cell r="E30">
            <v>221091</v>
          </cell>
        </row>
      </sheetData>
      <sheetData sheetId="6"/>
      <sheetData sheetId="7"/>
      <sheetData sheetId="8"/>
      <sheetData sheetId="9"/>
      <sheetData sheetId="10"/>
      <sheetData sheetId="11"/>
      <sheetData sheetId="12">
        <row r="11">
          <cell r="B11">
            <v>18231</v>
          </cell>
          <cell r="D11">
            <v>235510.32347539903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refreshError="1"/>
      <sheetData sheetId="1" refreshError="1"/>
      <sheetData sheetId="2" refreshError="1"/>
      <sheetData sheetId="3" refreshError="1"/>
      <sheetData sheetId="4">
        <row r="14">
          <cell r="D14">
            <v>88552</v>
          </cell>
          <cell r="E14">
            <v>21</v>
          </cell>
        </row>
      </sheetData>
      <sheetData sheetId="5">
        <row r="30">
          <cell r="D30">
            <v>235868</v>
          </cell>
          <cell r="E30">
            <v>242129</v>
          </cell>
        </row>
      </sheetData>
      <sheetData sheetId="6" refreshError="1"/>
      <sheetData sheetId="7" refreshError="1"/>
      <sheetData sheetId="8" refreshError="1"/>
      <sheetData sheetId="9" refreshError="1"/>
      <sheetData sheetId="10" refreshError="1"/>
      <sheetData sheetId="11" refreshError="1"/>
      <sheetData sheetId="12">
        <row r="11">
          <cell r="B11">
            <v>17283</v>
          </cell>
          <cell r="D11">
            <v>257559.27599027951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76405</v>
          </cell>
          <cell r="E14">
            <v>49</v>
          </cell>
        </row>
      </sheetData>
      <sheetData sheetId="5">
        <row r="29">
          <cell r="D29">
            <v>23261</v>
          </cell>
        </row>
      </sheetData>
      <sheetData sheetId="6"/>
      <sheetData sheetId="7"/>
      <sheetData sheetId="8"/>
      <sheetData sheetId="9"/>
      <sheetData sheetId="10"/>
      <sheetData sheetId="11"/>
      <sheetData sheetId="12">
        <row r="11">
          <cell r="B11">
            <v>21285</v>
          </cell>
          <cell r="D11">
            <v>26104.320000000003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10">
          <cell r="D110">
            <v>88199</v>
          </cell>
          <cell r="E110">
            <v>419880</v>
          </cell>
          <cell r="F110">
            <v>23483</v>
          </cell>
          <cell r="G110">
            <v>294826</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77359</v>
          </cell>
          <cell r="E14">
            <v>39</v>
          </cell>
        </row>
      </sheetData>
      <sheetData sheetId="5">
        <row r="29">
          <cell r="D29">
            <v>26751</v>
          </cell>
        </row>
      </sheetData>
      <sheetData sheetId="6"/>
      <sheetData sheetId="7"/>
      <sheetData sheetId="8"/>
      <sheetData sheetId="9"/>
      <sheetData sheetId="10"/>
      <sheetData sheetId="11"/>
      <sheetData sheetId="12">
        <row r="11">
          <cell r="B11">
            <v>21563</v>
          </cell>
          <cell r="D11">
            <v>30019.970000000012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refreshError="1"/>
      <sheetData sheetId="1" refreshError="1"/>
      <sheetData sheetId="2" refreshError="1"/>
      <sheetData sheetId="3" refreshError="1"/>
      <sheetData sheetId="4">
        <row r="14">
          <cell r="D14">
            <v>78427</v>
          </cell>
          <cell r="E14">
            <v>35</v>
          </cell>
        </row>
      </sheetData>
      <sheetData sheetId="5" refreshError="1"/>
      <sheetData sheetId="6" refreshError="1"/>
      <sheetData sheetId="7" refreshError="1"/>
      <sheetData sheetId="8" refreshError="1"/>
      <sheetData sheetId="9" refreshError="1"/>
      <sheetData sheetId="10" refreshError="1"/>
      <sheetData sheetId="11" refreshError="1"/>
      <sheetData sheetId="12">
        <row r="11">
          <cell r="B11">
            <v>22625</v>
          </cell>
          <cell r="D11">
            <v>34682.07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refreshError="1"/>
      <sheetData sheetId="1" refreshError="1"/>
      <sheetData sheetId="2" refreshError="1"/>
      <sheetData sheetId="3" refreshError="1"/>
      <sheetData sheetId="4">
        <row r="14">
          <cell r="D14">
            <v>80343</v>
          </cell>
          <cell r="E14">
            <v>34</v>
          </cell>
        </row>
      </sheetData>
      <sheetData sheetId="5" refreshError="1"/>
      <sheetData sheetId="6" refreshError="1"/>
      <sheetData sheetId="7" refreshError="1"/>
      <sheetData sheetId="8" refreshError="1"/>
      <sheetData sheetId="9" refreshError="1"/>
      <sheetData sheetId="10" refreshError="1"/>
      <sheetData sheetId="11" refreshError="1"/>
      <sheetData sheetId="12">
        <row r="11">
          <cell r="B11">
            <v>23784</v>
          </cell>
          <cell r="D11">
            <v>40099.409999999996</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4">
          <cell r="D14">
            <v>85598</v>
          </cell>
          <cell r="E14">
            <v>26</v>
          </cell>
        </row>
      </sheetData>
      <sheetData sheetId="5"/>
      <sheetData sheetId="6"/>
      <sheetData sheetId="7"/>
      <sheetData sheetId="8"/>
      <sheetData sheetId="9"/>
      <sheetData sheetId="10"/>
      <sheetData sheetId="11"/>
      <sheetData sheetId="12">
        <row r="11">
          <cell r="B11">
            <v>20297</v>
          </cell>
          <cell r="D11">
            <v>139478.06377395673</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
          <cell r="S40">
            <v>1001</v>
          </cell>
          <cell r="T40">
            <v>1017</v>
          </cell>
          <cell r="U40">
            <v>1030</v>
          </cell>
          <cell r="V40">
            <v>1033</v>
          </cell>
          <cell r="W40">
            <v>1057</v>
          </cell>
          <cell r="X40">
            <v>1063</v>
          </cell>
          <cell r="Y40">
            <v>1069</v>
          </cell>
          <cell r="Z40">
            <v>1086</v>
          </cell>
          <cell r="AA40">
            <v>1117</v>
          </cell>
          <cell r="AB40">
            <v>1135</v>
          </cell>
          <cell r="AC40">
            <v>1159</v>
          </cell>
          <cell r="AD40">
            <v>1169</v>
          </cell>
          <cell r="AE40">
            <v>1184</v>
          </cell>
          <cell r="AF40">
            <v>1206</v>
          </cell>
          <cell r="AG40">
            <v>1211</v>
          </cell>
          <cell r="AH40">
            <v>1231</v>
          </cell>
          <cell r="AI40">
            <v>1254</v>
          </cell>
          <cell r="AJ40">
            <v>1288</v>
          </cell>
          <cell r="AK40">
            <v>1301</v>
          </cell>
          <cell r="AL40">
            <v>1322</v>
          </cell>
          <cell r="AM40">
            <v>1333</v>
          </cell>
          <cell r="AN40">
            <v>1347</v>
          </cell>
          <cell r="AO40">
            <v>1373</v>
          </cell>
          <cell r="AP40">
            <v>1404</v>
          </cell>
          <cell r="AQ40">
            <v>1429</v>
          </cell>
          <cell r="AR40">
            <v>1453</v>
          </cell>
          <cell r="AS40">
            <v>1460</v>
          </cell>
          <cell r="AT40">
            <v>1469</v>
          </cell>
          <cell r="AU40">
            <v>1480</v>
          </cell>
          <cell r="AV40">
            <v>1490</v>
          </cell>
          <cell r="AW40">
            <v>1519</v>
          </cell>
          <cell r="AX40">
            <v>1519</v>
          </cell>
        </row>
        <row r="41">
          <cell r="S41">
            <v>829</v>
          </cell>
          <cell r="T41">
            <v>828</v>
          </cell>
          <cell r="U41">
            <v>834</v>
          </cell>
          <cell r="V41">
            <v>835</v>
          </cell>
          <cell r="W41">
            <v>847</v>
          </cell>
          <cell r="X41">
            <v>844</v>
          </cell>
          <cell r="Y41">
            <v>848</v>
          </cell>
          <cell r="Z41">
            <v>843</v>
          </cell>
          <cell r="AA41">
            <v>855</v>
          </cell>
          <cell r="AB41">
            <v>858</v>
          </cell>
          <cell r="AC41">
            <v>855</v>
          </cell>
          <cell r="AD41">
            <v>860</v>
          </cell>
          <cell r="AE41">
            <v>860</v>
          </cell>
          <cell r="AF41">
            <v>864</v>
          </cell>
          <cell r="AG41">
            <v>869</v>
          </cell>
          <cell r="AH41">
            <v>876</v>
          </cell>
          <cell r="AI41">
            <v>873</v>
          </cell>
          <cell r="AJ41">
            <v>882</v>
          </cell>
          <cell r="AK41">
            <v>876</v>
          </cell>
          <cell r="AL41">
            <v>882</v>
          </cell>
          <cell r="AM41">
            <v>890</v>
          </cell>
          <cell r="AN41">
            <v>889</v>
          </cell>
          <cell r="AO41">
            <v>890</v>
          </cell>
          <cell r="AP41">
            <v>895</v>
          </cell>
          <cell r="AQ41">
            <v>889</v>
          </cell>
          <cell r="AR41">
            <v>882</v>
          </cell>
          <cell r="AS41">
            <v>902</v>
          </cell>
          <cell r="AT41">
            <v>908</v>
          </cell>
          <cell r="AU41">
            <v>903</v>
          </cell>
          <cell r="AV41">
            <v>903</v>
          </cell>
          <cell r="AW41">
            <v>921</v>
          </cell>
          <cell r="AX41">
            <v>921</v>
          </cell>
        </row>
        <row r="43">
          <cell r="S43">
            <v>1243</v>
          </cell>
          <cell r="T43">
            <v>1278</v>
          </cell>
          <cell r="U43">
            <v>1312</v>
          </cell>
          <cell r="V43">
            <v>1362</v>
          </cell>
          <cell r="W43">
            <v>1390</v>
          </cell>
          <cell r="X43">
            <v>1430</v>
          </cell>
          <cell r="Y43">
            <v>1458</v>
          </cell>
          <cell r="Z43">
            <v>1487</v>
          </cell>
          <cell r="AA43">
            <v>1530</v>
          </cell>
          <cell r="AB43">
            <v>1564</v>
          </cell>
          <cell r="AC43">
            <v>1599</v>
          </cell>
          <cell r="AD43">
            <v>1632</v>
          </cell>
          <cell r="AE43">
            <v>1675</v>
          </cell>
          <cell r="AF43">
            <v>1714</v>
          </cell>
          <cell r="AG43">
            <v>1752</v>
          </cell>
          <cell r="AH43">
            <v>1785</v>
          </cell>
          <cell r="AI43">
            <v>1819</v>
          </cell>
          <cell r="AJ43">
            <v>1857</v>
          </cell>
          <cell r="AK43">
            <v>1905</v>
          </cell>
          <cell r="AL43">
            <v>1937</v>
          </cell>
          <cell r="AM43">
            <v>1974</v>
          </cell>
          <cell r="AN43">
            <v>1999</v>
          </cell>
          <cell r="AO43">
            <v>2032</v>
          </cell>
          <cell r="AP43">
            <v>2041</v>
          </cell>
          <cell r="AQ43">
            <v>2056</v>
          </cell>
          <cell r="AR43">
            <v>2101</v>
          </cell>
          <cell r="AS43">
            <v>2138</v>
          </cell>
          <cell r="AT43">
            <v>2169</v>
          </cell>
          <cell r="AU43">
            <v>2223</v>
          </cell>
          <cell r="AV43">
            <v>2230</v>
          </cell>
          <cell r="AW43">
            <v>2278</v>
          </cell>
          <cell r="AX43">
            <v>2312</v>
          </cell>
        </row>
        <row r="44">
          <cell r="S44">
            <v>430</v>
          </cell>
          <cell r="T44">
            <v>433</v>
          </cell>
          <cell r="U44">
            <v>434</v>
          </cell>
          <cell r="V44">
            <v>438</v>
          </cell>
          <cell r="W44">
            <v>440</v>
          </cell>
          <cell r="X44">
            <v>449</v>
          </cell>
          <cell r="Y44">
            <v>459</v>
          </cell>
          <cell r="Z44">
            <v>468</v>
          </cell>
          <cell r="AA44">
            <v>466</v>
          </cell>
          <cell r="AB44">
            <v>471</v>
          </cell>
          <cell r="AC44">
            <v>479</v>
          </cell>
          <cell r="AD44">
            <v>482</v>
          </cell>
          <cell r="AE44">
            <v>483</v>
          </cell>
          <cell r="AF44">
            <v>483</v>
          </cell>
          <cell r="AG44">
            <v>492</v>
          </cell>
          <cell r="AH44">
            <v>496</v>
          </cell>
          <cell r="AI44">
            <v>504</v>
          </cell>
          <cell r="AJ44">
            <v>513</v>
          </cell>
          <cell r="AK44">
            <v>518</v>
          </cell>
          <cell r="AL44">
            <v>526</v>
          </cell>
          <cell r="AM44">
            <v>537</v>
          </cell>
          <cell r="AN44">
            <v>538</v>
          </cell>
          <cell r="AO44">
            <v>550</v>
          </cell>
          <cell r="AP44">
            <v>556</v>
          </cell>
          <cell r="AQ44">
            <v>565</v>
          </cell>
          <cell r="AR44">
            <v>576</v>
          </cell>
          <cell r="AS44">
            <v>691</v>
          </cell>
          <cell r="AT44">
            <v>691</v>
          </cell>
          <cell r="AU44">
            <v>698</v>
          </cell>
          <cell r="AV44">
            <v>700</v>
          </cell>
          <cell r="AW44">
            <v>695</v>
          </cell>
          <cell r="AX44">
            <v>701</v>
          </cell>
        </row>
        <row r="46">
          <cell r="S46">
            <v>1615</v>
          </cell>
          <cell r="T46">
            <v>1693</v>
          </cell>
          <cell r="U46">
            <v>1699</v>
          </cell>
          <cell r="V46">
            <v>1737</v>
          </cell>
          <cell r="W46">
            <v>1755</v>
          </cell>
          <cell r="X46">
            <v>1762</v>
          </cell>
          <cell r="Y46">
            <v>1854</v>
          </cell>
          <cell r="Z46">
            <v>1917</v>
          </cell>
          <cell r="AA46">
            <v>1941</v>
          </cell>
          <cell r="AB46">
            <v>2016</v>
          </cell>
          <cell r="AC46">
            <v>2068</v>
          </cell>
          <cell r="AD46">
            <v>2109</v>
          </cell>
          <cell r="AE46">
            <v>2122</v>
          </cell>
          <cell r="AF46">
            <v>2216</v>
          </cell>
          <cell r="AG46">
            <v>2240</v>
          </cell>
          <cell r="AH46">
            <v>2283</v>
          </cell>
          <cell r="AI46">
            <v>2296</v>
          </cell>
          <cell r="AJ46">
            <v>2370</v>
          </cell>
          <cell r="AK46">
            <v>2415</v>
          </cell>
          <cell r="AL46">
            <v>2435</v>
          </cell>
          <cell r="AM46">
            <v>2508</v>
          </cell>
          <cell r="AN46">
            <v>2552</v>
          </cell>
          <cell r="AO46">
            <v>2576</v>
          </cell>
          <cell r="AP46">
            <v>2583</v>
          </cell>
          <cell r="AQ46">
            <v>2623</v>
          </cell>
          <cell r="AR46">
            <v>2626</v>
          </cell>
          <cell r="AS46">
            <v>2681</v>
          </cell>
          <cell r="AT46">
            <v>2713</v>
          </cell>
          <cell r="AU46">
            <v>2743</v>
          </cell>
          <cell r="AV46">
            <v>2764</v>
          </cell>
          <cell r="AW46">
            <v>2816</v>
          </cell>
          <cell r="AX46">
            <v>2825</v>
          </cell>
        </row>
        <row r="47">
          <cell r="S47">
            <v>996</v>
          </cell>
          <cell r="T47">
            <v>1020</v>
          </cell>
          <cell r="U47">
            <v>1012</v>
          </cell>
          <cell r="V47">
            <v>1028</v>
          </cell>
          <cell r="W47">
            <v>1026</v>
          </cell>
          <cell r="X47">
            <v>999</v>
          </cell>
          <cell r="Y47">
            <v>1030</v>
          </cell>
          <cell r="Z47">
            <v>1056</v>
          </cell>
          <cell r="AA47">
            <v>1048</v>
          </cell>
          <cell r="AB47">
            <v>1062</v>
          </cell>
          <cell r="AC47">
            <v>1077</v>
          </cell>
          <cell r="AD47">
            <v>1078</v>
          </cell>
          <cell r="AE47">
            <v>1078</v>
          </cell>
          <cell r="AF47">
            <v>1096</v>
          </cell>
          <cell r="AG47">
            <v>1105</v>
          </cell>
          <cell r="AH47">
            <v>1108</v>
          </cell>
          <cell r="AI47">
            <v>1085</v>
          </cell>
          <cell r="AJ47">
            <v>1090</v>
          </cell>
          <cell r="AK47">
            <v>1107</v>
          </cell>
          <cell r="AL47">
            <v>1121</v>
          </cell>
          <cell r="AM47">
            <v>1119</v>
          </cell>
          <cell r="AN47">
            <v>1117</v>
          </cell>
          <cell r="AO47">
            <v>1125</v>
          </cell>
          <cell r="AP47">
            <v>1132</v>
          </cell>
          <cell r="AQ47">
            <v>1134</v>
          </cell>
          <cell r="AR47">
            <v>1142</v>
          </cell>
          <cell r="AS47">
            <v>1149</v>
          </cell>
          <cell r="AT47">
            <v>1167</v>
          </cell>
          <cell r="AU47">
            <v>1164</v>
          </cell>
          <cell r="AV47">
            <v>1170</v>
          </cell>
          <cell r="AW47">
            <v>1183</v>
          </cell>
          <cell r="AX47">
            <v>1212</v>
          </cell>
        </row>
        <row r="49">
          <cell r="S49">
            <v>152</v>
          </cell>
          <cell r="T49">
            <v>151</v>
          </cell>
          <cell r="U49">
            <v>152</v>
          </cell>
          <cell r="V49">
            <v>150</v>
          </cell>
          <cell r="W49">
            <v>152</v>
          </cell>
          <cell r="X49">
            <v>149</v>
          </cell>
          <cell r="Y49">
            <v>143</v>
          </cell>
          <cell r="Z49">
            <v>145</v>
          </cell>
          <cell r="AA49">
            <v>142</v>
          </cell>
          <cell r="AB49">
            <v>142</v>
          </cell>
          <cell r="AC49">
            <v>140</v>
          </cell>
          <cell r="AD49">
            <v>139</v>
          </cell>
          <cell r="AE49">
            <v>145</v>
          </cell>
          <cell r="AF49">
            <v>147</v>
          </cell>
          <cell r="AG49">
            <v>153</v>
          </cell>
          <cell r="AH49">
            <v>155</v>
          </cell>
          <cell r="AI49">
            <v>161</v>
          </cell>
          <cell r="AJ49">
            <v>160</v>
          </cell>
          <cell r="AK49">
            <v>163</v>
          </cell>
          <cell r="AL49">
            <v>164</v>
          </cell>
          <cell r="AM49">
            <v>166</v>
          </cell>
          <cell r="AN49">
            <v>162</v>
          </cell>
          <cell r="AO49">
            <v>170</v>
          </cell>
          <cell r="AP49">
            <v>168</v>
          </cell>
          <cell r="AQ49">
            <v>172</v>
          </cell>
          <cell r="AR49">
            <v>172</v>
          </cell>
          <cell r="AS49">
            <v>176</v>
          </cell>
          <cell r="AT49">
            <v>180</v>
          </cell>
          <cell r="AU49">
            <v>179</v>
          </cell>
          <cell r="AV49">
            <v>179</v>
          </cell>
          <cell r="AW49">
            <v>177</v>
          </cell>
          <cell r="AX49">
            <v>184</v>
          </cell>
        </row>
        <row r="50">
          <cell r="S50">
            <v>182</v>
          </cell>
          <cell r="T50">
            <v>179</v>
          </cell>
          <cell r="U50">
            <v>176</v>
          </cell>
          <cell r="V50">
            <v>177</v>
          </cell>
          <cell r="W50">
            <v>169</v>
          </cell>
          <cell r="X50">
            <v>167</v>
          </cell>
          <cell r="Y50">
            <v>165</v>
          </cell>
          <cell r="Z50">
            <v>165</v>
          </cell>
          <cell r="AA50">
            <v>162</v>
          </cell>
          <cell r="AB50">
            <v>160</v>
          </cell>
          <cell r="AC50">
            <v>161</v>
          </cell>
          <cell r="AD50">
            <v>158</v>
          </cell>
          <cell r="AE50">
            <v>156</v>
          </cell>
          <cell r="AF50">
            <v>151</v>
          </cell>
          <cell r="AG50">
            <v>161</v>
          </cell>
          <cell r="AH50">
            <v>148</v>
          </cell>
          <cell r="AI50">
            <v>148</v>
          </cell>
          <cell r="AJ50">
            <v>147</v>
          </cell>
          <cell r="AK50">
            <v>153</v>
          </cell>
          <cell r="AL50">
            <v>144</v>
          </cell>
          <cell r="AM50">
            <v>156</v>
          </cell>
          <cell r="AN50">
            <v>150</v>
          </cell>
          <cell r="AO50">
            <v>154</v>
          </cell>
          <cell r="AP50">
            <v>149</v>
          </cell>
          <cell r="AQ50">
            <v>136</v>
          </cell>
          <cell r="AR50">
            <v>136</v>
          </cell>
          <cell r="AS50">
            <v>137</v>
          </cell>
          <cell r="AT50">
            <v>134</v>
          </cell>
          <cell r="AU50">
            <v>133</v>
          </cell>
          <cell r="AV50">
            <v>132</v>
          </cell>
          <cell r="AW50">
            <v>128</v>
          </cell>
          <cell r="AX50">
            <v>128</v>
          </cell>
        </row>
        <row r="52">
          <cell r="S52">
            <v>4162</v>
          </cell>
          <cell r="T52">
            <v>4201</v>
          </cell>
          <cell r="U52">
            <v>4269</v>
          </cell>
          <cell r="V52">
            <v>4332</v>
          </cell>
          <cell r="W52">
            <v>4407</v>
          </cell>
          <cell r="X52">
            <v>4486</v>
          </cell>
          <cell r="Y52">
            <v>4531</v>
          </cell>
          <cell r="Z52">
            <v>4614</v>
          </cell>
          <cell r="AA52">
            <v>4700</v>
          </cell>
          <cell r="AB52">
            <v>4798</v>
          </cell>
          <cell r="AC52">
            <v>4869</v>
          </cell>
          <cell r="AD52">
            <v>4935</v>
          </cell>
          <cell r="AE52">
            <v>5078</v>
          </cell>
          <cell r="AF52">
            <v>5213</v>
          </cell>
          <cell r="AG52">
            <v>5296</v>
          </cell>
          <cell r="AH52">
            <v>5413</v>
          </cell>
          <cell r="AI52">
            <v>5507</v>
          </cell>
          <cell r="AJ52">
            <v>5592</v>
          </cell>
          <cell r="AK52">
            <v>5697</v>
          </cell>
          <cell r="AL52">
            <v>5785</v>
          </cell>
          <cell r="AM52">
            <v>5923</v>
          </cell>
          <cell r="AN52">
            <v>5983</v>
          </cell>
          <cell r="AO52">
            <v>6062</v>
          </cell>
          <cell r="AP52">
            <v>6094</v>
          </cell>
          <cell r="AQ52">
            <v>6167</v>
          </cell>
          <cell r="AR52">
            <v>6277</v>
          </cell>
          <cell r="AS52">
            <v>6341</v>
          </cell>
          <cell r="AT52">
            <v>6439</v>
          </cell>
          <cell r="AU52">
            <v>6473</v>
          </cell>
          <cell r="AV52">
            <v>6537</v>
          </cell>
          <cell r="AW52">
            <v>6633</v>
          </cell>
          <cell r="AX52">
            <v>6743</v>
          </cell>
        </row>
        <row r="53">
          <cell r="S53">
            <v>2237</v>
          </cell>
          <cell r="T53">
            <v>2243</v>
          </cell>
          <cell r="U53">
            <v>2271</v>
          </cell>
          <cell r="V53">
            <v>2285</v>
          </cell>
          <cell r="W53">
            <v>2290</v>
          </cell>
          <cell r="X53">
            <v>2292</v>
          </cell>
          <cell r="Y53">
            <v>2271</v>
          </cell>
          <cell r="Z53">
            <v>2283</v>
          </cell>
          <cell r="AA53">
            <v>2299</v>
          </cell>
          <cell r="AB53">
            <v>2300</v>
          </cell>
          <cell r="AC53">
            <v>2328</v>
          </cell>
          <cell r="AD53">
            <v>2334</v>
          </cell>
          <cell r="AE53">
            <v>2345</v>
          </cell>
          <cell r="AF53">
            <v>2317</v>
          </cell>
          <cell r="AG53">
            <v>2337</v>
          </cell>
          <cell r="AH53">
            <v>2351</v>
          </cell>
          <cell r="AI53">
            <v>2369</v>
          </cell>
          <cell r="AJ53">
            <v>2375</v>
          </cell>
          <cell r="AK53">
            <v>2368</v>
          </cell>
          <cell r="AL53">
            <v>2389</v>
          </cell>
          <cell r="AM53">
            <v>2392</v>
          </cell>
          <cell r="AN53">
            <v>2383</v>
          </cell>
          <cell r="AO53">
            <v>2397</v>
          </cell>
          <cell r="AP53">
            <v>2412</v>
          </cell>
          <cell r="AQ53">
            <v>2405</v>
          </cell>
          <cell r="AR53">
            <v>2418</v>
          </cell>
          <cell r="AS53">
            <v>2454</v>
          </cell>
          <cell r="AT53">
            <v>2481</v>
          </cell>
          <cell r="AU53">
            <v>2470</v>
          </cell>
          <cell r="AV53">
            <v>2489</v>
          </cell>
          <cell r="AW53">
            <v>2537</v>
          </cell>
          <cell r="AX53">
            <v>2558</v>
          </cell>
        </row>
      </sheetData>
      <sheetData sheetId="14" refreshError="1">
        <row r="44">
          <cell r="T44">
            <v>6863.7308852459018</v>
          </cell>
          <cell r="U44">
            <v>7744.2689105691061</v>
          </cell>
          <cell r="V44">
            <v>7737.9079077253218</v>
          </cell>
          <cell r="W44">
            <v>8664.875390792291</v>
          </cell>
          <cell r="X44">
            <v>9920.4474212184869</v>
          </cell>
          <cell r="Y44">
            <v>9951.915736759307</v>
          </cell>
          <cell r="Z44">
            <v>9974.8614866979642</v>
          </cell>
          <cell r="AA44">
            <v>11510.231757387246</v>
          </cell>
          <cell r="AB44">
            <v>11578.459001014198</v>
          </cell>
          <cell r="AC44">
            <v>13388.486437531359</v>
          </cell>
          <cell r="AD44">
            <v>13518.356400198611</v>
          </cell>
          <cell r="AE44">
            <v>15361.936037456875</v>
          </cell>
          <cell r="AF44">
            <v>15461.165890410961</v>
          </cell>
          <cell r="AG44">
            <v>17316.621082125603</v>
          </cell>
          <cell r="AH44">
            <v>16603.320639423076</v>
          </cell>
          <cell r="AI44">
            <v>20215.389729473187</v>
          </cell>
          <cell r="AJ44">
            <v>20431.678645980257</v>
          </cell>
          <cell r="AK44">
            <v>25043.565391705069</v>
          </cell>
          <cell r="AL44">
            <v>25235.000900321545</v>
          </cell>
          <cell r="AM44">
            <v>29537.587431941924</v>
          </cell>
          <cell r="AN44">
            <v>29684.09871345029</v>
          </cell>
          <cell r="AO44">
            <v>29809.722084078705</v>
          </cell>
          <cell r="AP44">
            <v>29892.286036235084</v>
          </cell>
          <cell r="AQ44">
            <v>34366.766855154412</v>
          </cell>
          <cell r="AR44">
            <v>34552.120263157893</v>
          </cell>
          <cell r="AS44">
            <v>39908.627357601712</v>
          </cell>
          <cell r="AT44">
            <v>47007.872438611339</v>
          </cell>
          <cell r="AU44">
            <v>54697.436651241071</v>
          </cell>
          <cell r="AV44">
            <v>58752.62044062106</v>
          </cell>
          <cell r="AW44">
            <v>58861.308399498535</v>
          </cell>
          <cell r="AX44">
            <v>67718.522950819679</v>
          </cell>
          <cell r="AY44">
            <v>85840.56803278689</v>
          </cell>
        </row>
        <row r="45">
          <cell r="T45">
            <v>7998.0371628371631</v>
          </cell>
          <cell r="U45">
            <v>9023.9635988200589</v>
          </cell>
          <cell r="V45">
            <v>9010.3796893203889</v>
          </cell>
          <cell r="W45">
            <v>10070.85646660213</v>
          </cell>
          <cell r="X45">
            <v>11543.848666035952</v>
          </cell>
          <cell r="Y45">
            <v>11582.690263405457</v>
          </cell>
          <cell r="Z45">
            <v>11596.018138447145</v>
          </cell>
          <cell r="AA45">
            <v>13353.30591160221</v>
          </cell>
          <cell r="AB45">
            <v>13419.693464637421</v>
          </cell>
          <cell r="AC45">
            <v>15480.076079295155</v>
          </cell>
          <cell r="AD45">
            <v>15614.062761000865</v>
          </cell>
          <cell r="AE45">
            <v>17735.650829769031</v>
          </cell>
          <cell r="AF45">
            <v>17855.68908783784</v>
          </cell>
          <cell r="AG45">
            <v>19936.12514096186</v>
          </cell>
          <cell r="AH45">
            <v>20014.250148637489</v>
          </cell>
          <cell r="AI45">
            <v>23200.058878960197</v>
          </cell>
          <cell r="AJ45">
            <v>23448.414832535887</v>
          </cell>
          <cell r="AK45">
            <v>28624.393214285716</v>
          </cell>
          <cell r="AL45">
            <v>28867.391729438892</v>
          </cell>
          <cell r="AM45">
            <v>33690.885022692892</v>
          </cell>
          <cell r="AN45">
            <v>33921.232288072017</v>
          </cell>
          <cell r="AO45">
            <v>34031.239287305114</v>
          </cell>
          <cell r="AP45">
            <v>34068.820757465401</v>
          </cell>
          <cell r="AQ45">
            <v>39122.102564102563</v>
          </cell>
          <cell r="AR45">
            <v>39240.553386983906</v>
          </cell>
          <cell r="AS45">
            <v>45140.548988300063</v>
          </cell>
          <cell r="AT45">
            <v>53262.675561643831</v>
          </cell>
          <cell r="AU45">
            <v>61832.348999319271</v>
          </cell>
          <cell r="AV45">
            <v>66519.549459459464</v>
          </cell>
          <cell r="AW45">
            <v>66707.292617449668</v>
          </cell>
          <cell r="AX45">
            <v>76762.556780776824</v>
          </cell>
          <cell r="AY45">
            <v>96359.957208689928</v>
          </cell>
        </row>
        <row r="46">
          <cell r="T46">
            <v>5494.08</v>
          </cell>
          <cell r="U46">
            <v>6172.47</v>
          </cell>
          <cell r="V46">
            <v>6166.39</v>
          </cell>
          <cell r="W46">
            <v>6925.5</v>
          </cell>
          <cell r="X46">
            <v>7894.55</v>
          </cell>
          <cell r="Y46">
            <v>7897.99</v>
          </cell>
          <cell r="Z46">
            <v>7931.21</v>
          </cell>
          <cell r="AA46">
            <v>9135.8799999999992</v>
          </cell>
          <cell r="AB46">
            <v>9173.01</v>
          </cell>
          <cell r="AC46">
            <v>10621.64</v>
          </cell>
          <cell r="AD46">
            <v>10677.51</v>
          </cell>
          <cell r="AE46">
            <v>12135.34</v>
          </cell>
          <cell r="AF46">
            <v>12164.52</v>
          </cell>
          <cell r="AG46">
            <v>13660.23</v>
          </cell>
          <cell r="AH46">
            <v>11850</v>
          </cell>
          <cell r="AI46">
            <v>16021.18</v>
          </cell>
          <cell r="AJ46">
            <v>16098.36</v>
          </cell>
          <cell r="AK46">
            <v>19814.419999999998</v>
          </cell>
          <cell r="AL46">
            <v>19840.32</v>
          </cell>
          <cell r="AM46">
            <v>23312.35</v>
          </cell>
          <cell r="AN46">
            <v>23337.919999999998</v>
          </cell>
          <cell r="AO46">
            <v>23413.34</v>
          </cell>
          <cell r="AP46">
            <v>23449.16</v>
          </cell>
          <cell r="AQ46">
            <v>26907</v>
          </cell>
          <cell r="AR46">
            <v>27015.82</v>
          </cell>
          <cell r="AS46">
            <v>31289.599999999999</v>
          </cell>
          <cell r="AT46">
            <v>36883.69</v>
          </cell>
          <cell r="AU46">
            <v>43154.28</v>
          </cell>
          <cell r="AV46">
            <v>46022.77</v>
          </cell>
          <cell r="AW46">
            <v>45915</v>
          </cell>
          <cell r="AX46">
            <v>52802.249999999993</v>
          </cell>
          <cell r="AY46">
            <v>68491</v>
          </cell>
        </row>
        <row r="47">
          <cell r="T47">
            <v>6314.9222952779437</v>
          </cell>
          <cell r="U47">
            <v>6281.3167738164811</v>
          </cell>
          <cell r="V47">
            <v>7066.7233676975948</v>
          </cell>
          <cell r="W47">
            <v>7035.5444444444447</v>
          </cell>
          <cell r="X47">
            <v>8121.3005464480875</v>
          </cell>
          <cell r="Y47">
            <v>8100.9121873336881</v>
          </cell>
          <cell r="Z47">
            <v>9668.6974439227961</v>
          </cell>
          <cell r="AA47">
            <v>9631.4726342711001</v>
          </cell>
          <cell r="AB47">
            <v>10445.936873747494</v>
          </cell>
          <cell r="AC47">
            <v>10441.085012285012</v>
          </cell>
          <cell r="AD47">
            <v>11825.183830606353</v>
          </cell>
          <cell r="AE47">
            <v>11811.42573320719</v>
          </cell>
          <cell r="AF47">
            <v>12466.905468025951</v>
          </cell>
          <cell r="AG47">
            <v>13179.48338643605</v>
          </cell>
          <cell r="AH47">
            <v>14063.58110516934</v>
          </cell>
          <cell r="AI47">
            <v>15150.484875054801</v>
          </cell>
          <cell r="AJ47">
            <v>16941.124408092983</v>
          </cell>
          <cell r="AK47">
            <v>18740.152320675104</v>
          </cell>
          <cell r="AL47">
            <v>21010.051588939332</v>
          </cell>
          <cell r="AM47">
            <v>22812.37352821762</v>
          </cell>
          <cell r="AN47">
            <v>24825.85185185185</v>
          </cell>
          <cell r="AO47">
            <v>26067.785573512021</v>
          </cell>
          <cell r="AP47">
            <v>28253.444616576297</v>
          </cell>
          <cell r="AQ47">
            <v>29595.339237581826</v>
          </cell>
          <cell r="AR47">
            <v>31709.611598626478</v>
          </cell>
          <cell r="AS47">
            <v>33668.474411654839</v>
          </cell>
          <cell r="AT47">
            <v>39742.515729939907</v>
          </cell>
          <cell r="AU47">
            <v>44499.37622377622</v>
          </cell>
          <cell r="AV47">
            <v>52138.819582334814</v>
          </cell>
          <cell r="AW47">
            <v>57711.965187713307</v>
          </cell>
          <cell r="AX47">
            <v>65095.484022872522</v>
          </cell>
          <cell r="AY47">
            <v>76958.224692997013</v>
          </cell>
        </row>
        <row r="48">
          <cell r="T48">
            <v>6389.9637972646824</v>
          </cell>
          <cell r="U48">
            <v>6374.9358372456963</v>
          </cell>
          <cell r="V48">
            <v>7173.4778963414637</v>
          </cell>
          <cell r="W48">
            <v>7166.2834067547728</v>
          </cell>
          <cell r="X48">
            <v>8268.5899280575541</v>
          </cell>
          <cell r="Y48">
            <v>8250.3419580419577</v>
          </cell>
          <cell r="Z48">
            <v>9859.6947873799727</v>
          </cell>
          <cell r="AA48">
            <v>9831.4734364492269</v>
          </cell>
          <cell r="AB48">
            <v>10666.125490196078</v>
          </cell>
          <cell r="AC48">
            <v>10665.468030690537</v>
          </cell>
          <cell r="AD48">
            <v>12081.364602876798</v>
          </cell>
          <cell r="AE48">
            <v>12078.541666666666</v>
          </cell>
          <cell r="AF48">
            <v>12758.12</v>
          </cell>
          <cell r="AG48">
            <v>13488.469078179696</v>
          </cell>
          <cell r="AH48">
            <v>14401.292237442922</v>
          </cell>
          <cell r="AI48">
            <v>15522.966946778712</v>
          </cell>
          <cell r="AJ48">
            <v>17373.673446948873</v>
          </cell>
          <cell r="AK48">
            <v>19237.724286483575</v>
          </cell>
          <cell r="AL48">
            <v>21577.282414698162</v>
          </cell>
          <cell r="AM48">
            <v>23459.316468766134</v>
          </cell>
          <cell r="AN48">
            <v>25520.864741641337</v>
          </cell>
          <cell r="AO48">
            <v>26805.963981990997</v>
          </cell>
          <cell r="AP48">
            <v>29097.511811023622</v>
          </cell>
          <cell r="AQ48">
            <v>30552.699657030866</v>
          </cell>
          <cell r="AR48">
            <v>32679.842898832685</v>
          </cell>
          <cell r="AS48">
            <v>35189.343169919084</v>
          </cell>
          <cell r="AT48">
            <v>41238.125350795133</v>
          </cell>
          <cell r="AU48">
            <v>46198.483171968648</v>
          </cell>
          <cell r="AV48">
            <v>54608.609086819612</v>
          </cell>
          <cell r="AW48">
            <v>59953.209865470853</v>
          </cell>
          <cell r="AX48">
            <v>69185.392449517123</v>
          </cell>
          <cell r="AY48">
            <v>79906.919550173014</v>
          </cell>
        </row>
        <row r="49">
          <cell r="T49">
            <v>6098</v>
          </cell>
          <cell r="U49">
            <v>6005</v>
          </cell>
          <cell r="V49">
            <v>6744</v>
          </cell>
          <cell r="W49">
            <v>6629</v>
          </cell>
          <cell r="X49">
            <v>7656</v>
          </cell>
          <cell r="Y49">
            <v>7625</v>
          </cell>
          <cell r="Z49">
            <v>9062</v>
          </cell>
          <cell r="AA49">
            <v>8996</v>
          </cell>
          <cell r="AB49">
            <v>9723</v>
          </cell>
          <cell r="AC49">
            <v>9696</v>
          </cell>
          <cell r="AD49">
            <v>10970</v>
          </cell>
          <cell r="AE49">
            <v>10907</v>
          </cell>
          <cell r="AF49">
            <v>11457</v>
          </cell>
          <cell r="AG49">
            <v>12083</v>
          </cell>
          <cell r="AH49">
            <v>12861</v>
          </cell>
          <cell r="AI49">
            <v>13810</v>
          </cell>
          <cell r="AJ49">
            <v>15380</v>
          </cell>
          <cell r="AK49">
            <v>16939</v>
          </cell>
          <cell r="AL49">
            <v>18924</v>
          </cell>
          <cell r="AM49">
            <v>20430</v>
          </cell>
          <cell r="AN49">
            <v>22271</v>
          </cell>
          <cell r="AO49">
            <v>23325</v>
          </cell>
          <cell r="AP49">
            <v>25135</v>
          </cell>
          <cell r="AQ49">
            <v>26081</v>
          </cell>
          <cell r="AR49">
            <v>28179</v>
          </cell>
          <cell r="AS49">
            <v>28121</v>
          </cell>
          <cell r="AT49">
            <v>35115</v>
          </cell>
          <cell r="AU49">
            <v>39166</v>
          </cell>
          <cell r="AV49">
            <v>44273</v>
          </cell>
          <cell r="AW49">
            <v>50572</v>
          </cell>
          <cell r="AX49">
            <v>51690</v>
          </cell>
          <cell r="AY49">
            <v>67233</v>
          </cell>
        </row>
        <row r="50">
          <cell r="T50">
            <v>5164.2025277671391</v>
          </cell>
          <cell r="U50">
            <v>5308.3093918171771</v>
          </cell>
          <cell r="V50">
            <v>6600.9430542235341</v>
          </cell>
          <cell r="W50">
            <v>7155.8441699819177</v>
          </cell>
          <cell r="X50">
            <v>7299.4393024092051</v>
          </cell>
          <cell r="Y50">
            <v>8455.3921115537851</v>
          </cell>
          <cell r="Z50">
            <v>8317.3565083217763</v>
          </cell>
          <cell r="AA50">
            <v>9272.0185099226364</v>
          </cell>
          <cell r="AB50">
            <v>9257.3288959518231</v>
          </cell>
          <cell r="AC50">
            <v>10362.840207927225</v>
          </cell>
          <cell r="AD50">
            <v>11405.007402225756</v>
          </cell>
          <cell r="AE50">
            <v>11323.242114841543</v>
          </cell>
          <cell r="AF50">
            <v>12475.944965625</v>
          </cell>
          <cell r="AG50">
            <v>13014.554091183576</v>
          </cell>
          <cell r="AH50">
            <v>14550.081019431987</v>
          </cell>
          <cell r="AI50">
            <v>15835.517000884694</v>
          </cell>
          <cell r="AJ50">
            <v>15961.16280390417</v>
          </cell>
          <cell r="AK50">
            <v>18324.931916184974</v>
          </cell>
          <cell r="AL50">
            <v>20406.875371947754</v>
          </cell>
          <cell r="AM50">
            <v>22194.583925759278</v>
          </cell>
          <cell r="AN50">
            <v>24732.441963054865</v>
          </cell>
          <cell r="AO50">
            <v>24577.501226492233</v>
          </cell>
          <cell r="AP50">
            <v>24724.631721156446</v>
          </cell>
          <cell r="AQ50">
            <v>27079.996500672947</v>
          </cell>
          <cell r="AR50">
            <v>32037.967591163164</v>
          </cell>
          <cell r="AS50">
            <v>32742.805594479829</v>
          </cell>
          <cell r="AT50">
            <v>35983.824950391645</v>
          </cell>
          <cell r="AU50">
            <v>41147.618077319581</v>
          </cell>
          <cell r="AV50">
            <v>41107.100214998725</v>
          </cell>
          <cell r="AW50">
            <v>45643.508599186585</v>
          </cell>
          <cell r="AX50">
            <v>62551.981147786944</v>
          </cell>
          <cell r="AY50">
            <v>76982.810926430509</v>
          </cell>
        </row>
        <row r="51">
          <cell r="T51">
            <v>5708.110235294118</v>
          </cell>
          <cell r="U51">
            <v>5873.4842291789728</v>
          </cell>
          <cell r="V51">
            <v>7188.5417304296643</v>
          </cell>
          <cell r="W51">
            <v>7868.0192515831905</v>
          </cell>
          <cell r="X51">
            <v>7999.8918518518512</v>
          </cell>
          <cell r="Y51">
            <v>9157.9899545970493</v>
          </cell>
          <cell r="Z51">
            <v>9095.1707982740027</v>
          </cell>
          <cell r="AA51">
            <v>10070.552989045382</v>
          </cell>
          <cell r="AB51">
            <v>9990.2368109222043</v>
          </cell>
          <cell r="AC51">
            <v>11138.91865079365</v>
          </cell>
          <cell r="AD51">
            <v>12275.570386847196</v>
          </cell>
          <cell r="AE51">
            <v>12241.786458036982</v>
          </cell>
          <cell r="AF51">
            <v>13372.546432610743</v>
          </cell>
          <cell r="AG51">
            <v>13975.942035198555</v>
          </cell>
          <cell r="AH51">
            <v>15502.297308035713</v>
          </cell>
          <cell r="AI51">
            <v>17020.006412614981</v>
          </cell>
          <cell r="AJ51">
            <v>17056.562369337978</v>
          </cell>
          <cell r="AK51">
            <v>19668.955632911395</v>
          </cell>
          <cell r="AL51">
            <v>21836.676107660453</v>
          </cell>
          <cell r="AM51">
            <v>23862.98862422998</v>
          </cell>
          <cell r="AN51">
            <v>26515.234449760766</v>
          </cell>
          <cell r="AO51">
            <v>26116.382445141066</v>
          </cell>
          <cell r="AP51">
            <v>26189.241847826088</v>
          </cell>
          <cell r="AQ51">
            <v>28751.480836236933</v>
          </cell>
          <cell r="AR51">
            <v>34246.607723980174</v>
          </cell>
          <cell r="AS51">
            <v>34666.099543031225</v>
          </cell>
          <cell r="AT51">
            <v>38177.684214845205</v>
          </cell>
          <cell r="AU51">
            <v>43663.571175820121</v>
          </cell>
          <cell r="AV51">
            <v>43633.655027342327</v>
          </cell>
          <cell r="AW51">
            <v>48447.214902026055</v>
          </cell>
          <cell r="AX51">
            <v>66732.172624289771</v>
          </cell>
          <cell r="AY51">
            <v>81795.480987610616</v>
          </cell>
        </row>
        <row r="52">
          <cell r="T52">
            <v>4282.2638253012055</v>
          </cell>
          <cell r="U52">
            <v>4370.2299803921569</v>
          </cell>
          <cell r="V52">
            <v>5614.4508102766795</v>
          </cell>
          <cell r="W52">
            <v>5952.4899708171206</v>
          </cell>
          <cell r="X52">
            <v>6101.2967836257312</v>
          </cell>
          <cell r="Y52">
            <v>7216.1754954954959</v>
          </cell>
          <cell r="Z52">
            <v>6917.290786407767</v>
          </cell>
          <cell r="AA52">
            <v>7822.4062026515157</v>
          </cell>
          <cell r="AB52">
            <v>7899.9107061068698</v>
          </cell>
          <cell r="AC52">
            <v>8889.6065536723163</v>
          </cell>
          <cell r="AD52">
            <v>9733.3971402042698</v>
          </cell>
          <cell r="AE52">
            <v>9526.2012801484234</v>
          </cell>
          <cell r="AF52">
            <v>10711.020742115028</v>
          </cell>
          <cell r="AG52">
            <v>11070.725912408761</v>
          </cell>
          <cell r="AH52">
            <v>12619.796416289591</v>
          </cell>
          <cell r="AI52">
            <v>13394.912915162455</v>
          </cell>
          <cell r="AJ52">
            <v>13643.155981566821</v>
          </cell>
          <cell r="AK52">
            <v>15402.605119266052</v>
          </cell>
          <cell r="AL52">
            <v>17287.662384823845</v>
          </cell>
          <cell r="AM52">
            <v>18570.529116859947</v>
          </cell>
          <cell r="AN52">
            <v>20736.69258266309</v>
          </cell>
          <cell r="AO52">
            <v>21061.632945389436</v>
          </cell>
          <cell r="AP52">
            <v>21371</v>
          </cell>
          <cell r="AQ52">
            <v>23266</v>
          </cell>
          <cell r="AR52">
            <v>26929.27</v>
          </cell>
          <cell r="AS52">
            <v>28320.240000000002</v>
          </cell>
          <cell r="AT52">
            <v>30864.82</v>
          </cell>
          <cell r="AU52">
            <v>35298.620000000003</v>
          </cell>
          <cell r="AV52">
            <v>35153.199999999997</v>
          </cell>
          <cell r="AW52">
            <v>39020.052000000003</v>
          </cell>
          <cell r="AX52">
            <v>52601.5</v>
          </cell>
          <cell r="AY52">
            <v>65765.16</v>
          </cell>
        </row>
        <row r="53">
          <cell r="T53">
            <v>18317.745748502995</v>
          </cell>
          <cell r="U53">
            <v>18345.612121212122</v>
          </cell>
          <cell r="V53">
            <v>21135.170731707316</v>
          </cell>
          <cell r="W53">
            <v>21075.229357798165</v>
          </cell>
          <cell r="X53">
            <v>25069.227414330217</v>
          </cell>
          <cell r="Y53">
            <v>25085.727848101265</v>
          </cell>
          <cell r="Z53">
            <v>29465.428571428572</v>
          </cell>
          <cell r="AA53">
            <v>29398.580645161292</v>
          </cell>
          <cell r="AB53">
            <v>32843.026315789473</v>
          </cell>
          <cell r="AC53">
            <v>32772.324503311262</v>
          </cell>
          <cell r="AD53">
            <v>37908.279069767443</v>
          </cell>
          <cell r="AE53">
            <v>37919.353535353534</v>
          </cell>
          <cell r="AF53">
            <v>42817.136212624588</v>
          </cell>
          <cell r="AG53">
            <v>43232.570469798658</v>
          </cell>
          <cell r="AH53">
            <v>56293.71974522293</v>
          </cell>
          <cell r="AI53">
            <v>56378.66336633663</v>
          </cell>
          <cell r="AJ53">
            <v>65972.003236245961</v>
          </cell>
          <cell r="AK53">
            <v>65971.446254071663</v>
          </cell>
          <cell r="AL53">
            <v>73219.939873417723</v>
          </cell>
          <cell r="AM53">
            <v>75348.675324675321</v>
          </cell>
          <cell r="AN53">
            <v>90363.45204968944</v>
          </cell>
          <cell r="AO53">
            <v>91070.589807692304</v>
          </cell>
          <cell r="AP53">
            <v>103447.22839506173</v>
          </cell>
          <cell r="AQ53">
            <v>104523.60883280757</v>
          </cell>
          <cell r="AR53">
            <v>143198.57142857142</v>
          </cell>
          <cell r="AS53">
            <v>143310.41441558441</v>
          </cell>
          <cell r="AT53">
            <v>191194.16888178914</v>
          </cell>
          <cell r="AU53">
            <v>209035.11101910827</v>
          </cell>
          <cell r="AV53">
            <v>215540.70878205128</v>
          </cell>
          <cell r="AW53">
            <v>250161.1495163987</v>
          </cell>
          <cell r="AX53">
            <v>272191.01068852464</v>
          </cell>
          <cell r="AY53">
            <v>334946.70849856391</v>
          </cell>
        </row>
        <row r="54">
          <cell r="T54">
            <v>21503.95</v>
          </cell>
          <cell r="U54">
            <v>21547</v>
          </cell>
          <cell r="V54">
            <v>24770</v>
          </cell>
          <cell r="W54">
            <v>24704</v>
          </cell>
          <cell r="X54">
            <v>28902</v>
          </cell>
          <cell r="Y54">
            <v>28839</v>
          </cell>
          <cell r="Z54">
            <v>33884</v>
          </cell>
          <cell r="AA54">
            <v>33844</v>
          </cell>
          <cell r="AB54">
            <v>37654</v>
          </cell>
          <cell r="AC54">
            <v>37611</v>
          </cell>
          <cell r="AD54">
            <v>43516</v>
          </cell>
          <cell r="AE54">
            <v>43510</v>
          </cell>
          <cell r="AF54">
            <v>49110</v>
          </cell>
          <cell r="AG54">
            <v>49154</v>
          </cell>
          <cell r="AH54">
            <v>58076</v>
          </cell>
          <cell r="AI54">
            <v>58077</v>
          </cell>
          <cell r="AJ54">
            <v>74613</v>
          </cell>
          <cell r="AK54">
            <v>74598</v>
          </cell>
          <cell r="AL54">
            <v>85198</v>
          </cell>
          <cell r="AM54">
            <v>85244</v>
          </cell>
          <cell r="AN54">
            <v>105876</v>
          </cell>
          <cell r="AO54">
            <v>106528.96000000001</v>
          </cell>
          <cell r="AP54">
            <v>121537</v>
          </cell>
          <cell r="AQ54">
            <v>122272</v>
          </cell>
          <cell r="AR54">
            <v>160762</v>
          </cell>
          <cell r="AS54">
            <v>160988.37</v>
          </cell>
          <cell r="AT54">
            <v>214431.82</v>
          </cell>
          <cell r="AU54">
            <v>233730.88</v>
          </cell>
          <cell r="AV54">
            <v>242219.75</v>
          </cell>
          <cell r="AW54">
            <v>280974.90999999997</v>
          </cell>
          <cell r="AX54">
            <v>300880.02</v>
          </cell>
          <cell r="AY54">
            <v>361871.29795582313</v>
          </cell>
        </row>
        <row r="55">
          <cell r="T55">
            <v>15656.74</v>
          </cell>
          <cell r="U55">
            <v>15645</v>
          </cell>
          <cell r="V55">
            <v>17996</v>
          </cell>
          <cell r="W55">
            <v>18000</v>
          </cell>
          <cell r="X55">
            <v>21622</v>
          </cell>
          <cell r="Y55">
            <v>21737</v>
          </cell>
          <cell r="Z55">
            <v>25636</v>
          </cell>
          <cell r="AA55">
            <v>25492</v>
          </cell>
          <cell r="AB55">
            <v>28626</v>
          </cell>
          <cell r="AC55">
            <v>28478</v>
          </cell>
          <cell r="AD55">
            <v>33032</v>
          </cell>
          <cell r="AE55">
            <v>33001</v>
          </cell>
          <cell r="AF55">
            <v>36968</v>
          </cell>
          <cell r="AG55">
            <v>37468</v>
          </cell>
          <cell r="AH55">
            <v>54600</v>
          </cell>
          <cell r="AI55">
            <v>54600</v>
          </cell>
          <cell r="AJ55">
            <v>56572</v>
          </cell>
          <cell r="AK55">
            <v>56582</v>
          </cell>
          <cell r="AL55">
            <v>60459</v>
          </cell>
          <cell r="AM55">
            <v>64079</v>
          </cell>
          <cell r="AN55">
            <v>73856.509999999995</v>
          </cell>
          <cell r="AO55">
            <v>74375.55</v>
          </cell>
          <cell r="AP55">
            <v>83478</v>
          </cell>
          <cell r="AQ55">
            <v>84512</v>
          </cell>
          <cell r="AR55">
            <v>120986</v>
          </cell>
          <cell r="AS55">
            <v>120953</v>
          </cell>
          <cell r="AT55">
            <v>161341.42000000001</v>
          </cell>
          <cell r="AU55">
            <v>175861.69</v>
          </cell>
          <cell r="AV55">
            <v>179634.33</v>
          </cell>
          <cell r="AW55">
            <v>208375.82279999997</v>
          </cell>
          <cell r="AX55">
            <v>232519.49</v>
          </cell>
          <cell r="AY55">
            <v>296242.61115375382</v>
          </cell>
        </row>
        <row r="56">
          <cell r="T56">
            <v>4731.2253664635091</v>
          </cell>
          <cell r="U56">
            <v>4733.5867473618873</v>
          </cell>
          <cell r="V56">
            <v>5202.3362293577975</v>
          </cell>
          <cell r="W56">
            <v>5196.5858772857791</v>
          </cell>
          <cell r="X56">
            <v>6805.4414409437059</v>
          </cell>
          <cell r="Y56">
            <v>7566.1912658601359</v>
          </cell>
          <cell r="Z56">
            <v>7562.0121993531311</v>
          </cell>
          <cell r="AA56">
            <v>7562.7626881252727</v>
          </cell>
          <cell r="AB56">
            <v>9448.1817116730981</v>
          </cell>
          <cell r="AC56">
            <v>9461.0026683572833</v>
          </cell>
          <cell r="AD56">
            <v>10390.102659441434</v>
          </cell>
          <cell r="AE56">
            <v>10390.07320951988</v>
          </cell>
          <cell r="AF56">
            <v>11816.861780951098</v>
          </cell>
          <cell r="AG56">
            <v>13608.367516600267</v>
          </cell>
          <cell r="AH56">
            <v>13705.420556792873</v>
          </cell>
          <cell r="AI56">
            <v>13698.331172076247</v>
          </cell>
          <cell r="AJ56">
            <v>16523.605684357539</v>
          </cell>
          <cell r="AK56">
            <v>16520.264860047693</v>
          </cell>
          <cell r="AL56">
            <v>20790.515789212648</v>
          </cell>
          <cell r="AM56">
            <v>26321.024662344018</v>
          </cell>
          <cell r="AN56">
            <v>26359.198003607937</v>
          </cell>
          <cell r="AO56">
            <v>26385.994035381304</v>
          </cell>
          <cell r="AP56">
            <v>26405.653759309607</v>
          </cell>
          <cell r="AQ56">
            <v>28392.480420879379</v>
          </cell>
          <cell r="AR56">
            <v>30761.133580261318</v>
          </cell>
          <cell r="AS56">
            <v>30780.618325474414</v>
          </cell>
          <cell r="AT56">
            <v>35485.039340534393</v>
          </cell>
          <cell r="AU56">
            <v>40716.049887892375</v>
          </cell>
          <cell r="AV56">
            <v>40704.613404897689</v>
          </cell>
          <cell r="AW56">
            <v>46408.82738455572</v>
          </cell>
          <cell r="AX56">
            <v>75609.853860414398</v>
          </cell>
          <cell r="AY56">
            <v>94497.163673798525</v>
          </cell>
        </row>
        <row r="57">
          <cell r="T57">
            <v>5158.7682916866888</v>
          </cell>
          <cell r="U57">
            <v>5160.5024994049036</v>
          </cell>
          <cell r="V57">
            <v>5671.2805621925509</v>
          </cell>
          <cell r="W57">
            <v>5666.6702331486613</v>
          </cell>
          <cell r="X57">
            <v>7413.4483616972993</v>
          </cell>
          <cell r="Y57">
            <v>8238.4335711101212</v>
          </cell>
          <cell r="Z57">
            <v>8229.1439858750819</v>
          </cell>
          <cell r="AA57">
            <v>8221.5782444733431</v>
          </cell>
          <cell r="AB57">
            <v>10265.677600000001</v>
          </cell>
          <cell r="AC57">
            <v>10261.071267194666</v>
          </cell>
          <cell r="AD57">
            <v>11277.799162045594</v>
          </cell>
          <cell r="AE57">
            <v>11278.153450861197</v>
          </cell>
          <cell r="AF57">
            <v>12809.797853485625</v>
          </cell>
          <cell r="AG57">
            <v>14823.25578361788</v>
          </cell>
          <cell r="AH57">
            <v>14813.651266993958</v>
          </cell>
          <cell r="AI57">
            <v>14801.677306484387</v>
          </cell>
          <cell r="AJ57">
            <v>17857.264361721442</v>
          </cell>
          <cell r="AK57">
            <v>17843.785790414877</v>
          </cell>
          <cell r="AL57">
            <v>22431.433708969635</v>
          </cell>
          <cell r="AM57">
            <v>28394.794217804669</v>
          </cell>
          <cell r="AN57">
            <v>28408.39367212561</v>
          </cell>
          <cell r="AO57">
            <v>28413.796010362694</v>
          </cell>
          <cell r="AP57">
            <v>28429.107588254701</v>
          </cell>
          <cell r="AQ57">
            <v>30589.803088283559</v>
          </cell>
          <cell r="AR57">
            <v>33124.317536889896</v>
          </cell>
          <cell r="AS57">
            <v>33133.358260315443</v>
          </cell>
          <cell r="AT57">
            <v>38221.568364611259</v>
          </cell>
          <cell r="AU57">
            <v>43852.093182171142</v>
          </cell>
          <cell r="AV57">
            <v>43838.481103043414</v>
          </cell>
          <cell r="AW57">
            <v>49975.791842129409</v>
          </cell>
          <cell r="AX57">
            <v>81530.057477762704</v>
          </cell>
          <cell r="AY57">
            <v>101881.93618419103</v>
          </cell>
        </row>
        <row r="58">
          <cell r="T58">
            <v>3935.77</v>
          </cell>
          <cell r="U58">
            <v>3934</v>
          </cell>
          <cell r="V58">
            <v>4320.82</v>
          </cell>
          <cell r="W58">
            <v>4305.38</v>
          </cell>
          <cell r="X58">
            <v>5635.36</v>
          </cell>
          <cell r="Y58">
            <v>6250.45</v>
          </cell>
          <cell r="Z58">
            <v>6230.98</v>
          </cell>
          <cell r="AA58">
            <v>6231.28</v>
          </cell>
          <cell r="AB58">
            <v>7776.92</v>
          </cell>
          <cell r="AC58">
            <v>7791.99</v>
          </cell>
          <cell r="AD58">
            <v>8533.49</v>
          </cell>
          <cell r="AE58">
            <v>8512.32</v>
          </cell>
          <cell r="AF58">
            <v>9666.7000000000007</v>
          </cell>
          <cell r="AG58">
            <v>10875</v>
          </cell>
          <cell r="AH58">
            <v>11194</v>
          </cell>
          <cell r="AI58">
            <v>11157.96</v>
          </cell>
          <cell r="AJ58">
            <v>13423.37</v>
          </cell>
          <cell r="AK58">
            <v>13404</v>
          </cell>
          <cell r="AL58">
            <v>16842.75</v>
          </cell>
          <cell r="AM58">
            <v>21299.360000000001</v>
          </cell>
          <cell r="AN58">
            <v>21285.040000000001</v>
          </cell>
          <cell r="AO58">
            <v>21294.79</v>
          </cell>
          <cell r="AP58">
            <v>21288.35</v>
          </cell>
          <cell r="AQ58">
            <v>22840.87</v>
          </cell>
          <cell r="AR58">
            <v>24701.360000000001</v>
          </cell>
          <cell r="AS58">
            <v>24673.03</v>
          </cell>
          <cell r="AT58">
            <v>28414</v>
          </cell>
          <cell r="AU58">
            <v>32577</v>
          </cell>
          <cell r="AV58">
            <v>32491.85</v>
          </cell>
          <cell r="AW58">
            <v>37040.708999999995</v>
          </cell>
          <cell r="AX58">
            <v>60131.45</v>
          </cell>
          <cell r="AY58">
            <v>75030.58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0">
          <cell r="AY40">
            <v>1553</v>
          </cell>
          <cell r="AZ40">
            <v>1555</v>
          </cell>
          <cell r="BA40">
            <v>1567</v>
          </cell>
        </row>
        <row r="41">
          <cell r="AY41">
            <v>925</v>
          </cell>
          <cell r="AZ41">
            <v>930</v>
          </cell>
          <cell r="BA41">
            <v>921</v>
          </cell>
        </row>
        <row r="43">
          <cell r="AY43">
            <v>2345</v>
          </cell>
          <cell r="AZ43">
            <v>2388</v>
          </cell>
          <cell r="BA43">
            <v>2414</v>
          </cell>
        </row>
        <row r="44">
          <cell r="AY44">
            <v>703</v>
          </cell>
          <cell r="AZ44">
            <v>710</v>
          </cell>
          <cell r="BA44">
            <v>717</v>
          </cell>
        </row>
        <row r="46">
          <cell r="AY46">
            <v>2846</v>
          </cell>
          <cell r="AZ46">
            <v>2922</v>
          </cell>
          <cell r="BA46">
            <v>2958</v>
          </cell>
        </row>
        <row r="47">
          <cell r="AY47">
            <v>1209</v>
          </cell>
          <cell r="AZ47">
            <v>1224</v>
          </cell>
          <cell r="BA47">
            <v>1234</v>
          </cell>
        </row>
        <row r="49">
          <cell r="AY49">
            <v>185</v>
          </cell>
          <cell r="AZ49">
            <v>187</v>
          </cell>
          <cell r="BA49">
            <v>189</v>
          </cell>
        </row>
        <row r="50">
          <cell r="AY50">
            <v>136</v>
          </cell>
          <cell r="AZ50">
            <v>136</v>
          </cell>
          <cell r="BA50">
            <v>130</v>
          </cell>
        </row>
        <row r="52">
          <cell r="AY52">
            <v>6855</v>
          </cell>
          <cell r="AZ52">
            <v>6969</v>
          </cell>
          <cell r="BA52">
            <v>7029</v>
          </cell>
        </row>
        <row r="53">
          <cell r="AY53">
            <v>2572</v>
          </cell>
          <cell r="AZ53">
            <v>2591</v>
          </cell>
          <cell r="BA53">
            <v>2618</v>
          </cell>
        </row>
      </sheetData>
      <sheetData sheetId="14">
        <row r="44">
          <cell r="AZ44">
            <v>106879.40152138822</v>
          </cell>
          <cell r="BA44">
            <v>132162.22037826965</v>
          </cell>
          <cell r="BB44">
            <v>165266.64612138266</v>
          </cell>
        </row>
        <row r="45">
          <cell r="AZ45">
            <v>120632.55616226658</v>
          </cell>
          <cell r="BA45">
            <v>149962.38472025725</v>
          </cell>
          <cell r="BB45">
            <v>187231.31834716018</v>
          </cell>
        </row>
        <row r="46">
          <cell r="AZ46">
            <v>83788.97</v>
          </cell>
          <cell r="BA46">
            <v>102399.58</v>
          </cell>
          <cell r="BB46">
            <v>127895.7</v>
          </cell>
        </row>
        <row r="47">
          <cell r="AZ47">
            <v>93798.297244094487</v>
          </cell>
          <cell r="BA47">
            <v>106415.56003873466</v>
          </cell>
          <cell r="BB47">
            <v>133169.05237943149</v>
          </cell>
        </row>
        <row r="48">
          <cell r="AZ48">
            <v>98291.590618336893</v>
          </cell>
          <cell r="BA48">
            <v>112771.83207705192</v>
          </cell>
          <cell r="BB48">
            <v>138472.3135874068</v>
          </cell>
        </row>
        <row r="49">
          <cell r="AZ49">
            <v>78810</v>
          </cell>
          <cell r="BA49">
            <v>85037</v>
          </cell>
          <cell r="BB49">
            <v>115314</v>
          </cell>
        </row>
        <row r="50">
          <cell r="AZ50">
            <v>91953.33175339087</v>
          </cell>
          <cell r="BA50">
            <v>106268.41783405693</v>
          </cell>
          <cell r="BB50">
            <v>129017.90603530535</v>
          </cell>
        </row>
        <row r="51">
          <cell r="AZ51">
            <v>98126.394739985946</v>
          </cell>
          <cell r="BA51">
            <v>113630.9696167009</v>
          </cell>
          <cell r="BB51">
            <v>136641.46293441515</v>
          </cell>
        </row>
        <row r="52">
          <cell r="AZ52">
            <v>77421.87</v>
          </cell>
          <cell r="BA52">
            <v>88692.13</v>
          </cell>
          <cell r="BB52">
            <v>110743.61</v>
          </cell>
        </row>
        <row r="53">
          <cell r="AZ53">
            <v>374634.73392523365</v>
          </cell>
          <cell r="BA53">
            <v>398118.6656140351</v>
          </cell>
          <cell r="BB53">
            <v>592229.8387147336</v>
          </cell>
        </row>
        <row r="54">
          <cell r="AZ54">
            <v>423007.43</v>
          </cell>
          <cell r="BA54">
            <v>464747.88666666666</v>
          </cell>
          <cell r="BB54">
            <v>679460.45</v>
          </cell>
        </row>
        <row r="55">
          <cell r="AZ55">
            <v>308833.64</v>
          </cell>
          <cell r="BA55">
            <v>306503.48666666663</v>
          </cell>
          <cell r="BB55">
            <v>465409.95</v>
          </cell>
        </row>
        <row r="56">
          <cell r="AZ56">
            <v>94515.095580778609</v>
          </cell>
          <cell r="BA56">
            <v>101615.03696757322</v>
          </cell>
          <cell r="BB56">
            <v>151038.53338861821</v>
          </cell>
        </row>
        <row r="57">
          <cell r="AZ57">
            <v>101895.58205689277</v>
          </cell>
          <cell r="BA57">
            <v>103413.41811881188</v>
          </cell>
          <cell r="BB57">
            <v>163104.02845354957</v>
          </cell>
        </row>
        <row r="58">
          <cell r="AZ58">
            <v>74844.320000000007</v>
          </cell>
          <cell r="BA58">
            <v>96777.94</v>
          </cell>
          <cell r="BB58">
            <v>118644.2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B40">
            <v>1572</v>
          </cell>
        </row>
        <row r="41">
          <cell r="BB41">
            <v>936</v>
          </cell>
        </row>
        <row r="43">
          <cell r="BB43">
            <v>2454</v>
          </cell>
        </row>
        <row r="44">
          <cell r="BB44">
            <v>728</v>
          </cell>
        </row>
        <row r="46">
          <cell r="BB46">
            <v>2974</v>
          </cell>
        </row>
        <row r="47">
          <cell r="BB47">
            <v>1242</v>
          </cell>
        </row>
        <row r="49">
          <cell r="BB49">
            <v>189</v>
          </cell>
        </row>
        <row r="50">
          <cell r="BB50">
            <v>130</v>
          </cell>
        </row>
        <row r="52">
          <cell r="BB52">
            <v>7123</v>
          </cell>
        </row>
        <row r="53">
          <cell r="BB53">
            <v>2628</v>
          </cell>
        </row>
      </sheetData>
      <sheetData sheetId="14">
        <row r="44">
          <cell r="BC44">
            <v>203777.80263157896</v>
          </cell>
        </row>
        <row r="45">
          <cell r="BC45">
            <v>231554.61641221374</v>
          </cell>
        </row>
        <row r="46">
          <cell r="BC46">
            <v>157127</v>
          </cell>
        </row>
        <row r="47">
          <cell r="BC47">
            <v>157843.23255813954</v>
          </cell>
        </row>
        <row r="48">
          <cell r="BC48">
            <v>167372.86308068459</v>
          </cell>
        </row>
        <row r="49">
          <cell r="BC49">
            <v>125720</v>
          </cell>
        </row>
        <row r="50">
          <cell r="BC50">
            <v>162985.5428913662</v>
          </cell>
        </row>
        <row r="51">
          <cell r="BC51">
            <v>173923.86816745123</v>
          </cell>
        </row>
        <row r="52">
          <cell r="BC52">
            <v>136793.45000000001</v>
          </cell>
        </row>
        <row r="53">
          <cell r="BC53">
            <v>591943.86004179728</v>
          </cell>
        </row>
        <row r="54">
          <cell r="BC54">
            <v>677051.2466666667</v>
          </cell>
        </row>
        <row r="55">
          <cell r="BC55">
            <v>468210.8133333333</v>
          </cell>
        </row>
        <row r="56">
          <cell r="BC56">
            <v>226541.69387447438</v>
          </cell>
        </row>
        <row r="57">
          <cell r="BC57">
            <v>244724.05731433386</v>
          </cell>
        </row>
        <row r="58">
          <cell r="BC58">
            <v>177259.74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C40">
            <v>1598</v>
          </cell>
        </row>
        <row r="41">
          <cell r="BC41">
            <v>931</v>
          </cell>
        </row>
        <row r="43">
          <cell r="BC43">
            <v>2500</v>
          </cell>
        </row>
        <row r="44">
          <cell r="BC44">
            <v>731</v>
          </cell>
        </row>
        <row r="46">
          <cell r="BC46">
            <v>2999</v>
          </cell>
        </row>
        <row r="47">
          <cell r="BC47">
            <v>1231</v>
          </cell>
        </row>
        <row r="49">
          <cell r="BC49">
            <v>192</v>
          </cell>
        </row>
        <row r="50">
          <cell r="BC50">
            <v>129</v>
          </cell>
        </row>
        <row r="52">
          <cell r="BC52">
            <v>7127</v>
          </cell>
        </row>
        <row r="53">
          <cell r="BC53">
            <v>2615</v>
          </cell>
        </row>
      </sheetData>
      <sheetData sheetId="14">
        <row r="44">
          <cell r="BD44">
            <v>278061.18861209962</v>
          </cell>
        </row>
        <row r="45">
          <cell r="BD45">
            <v>315214.49061326659</v>
          </cell>
        </row>
        <row r="46">
          <cell r="BD46">
            <v>214290</v>
          </cell>
        </row>
        <row r="47">
          <cell r="BD47">
            <v>200908.42711234911</v>
          </cell>
        </row>
        <row r="48">
          <cell r="BD48">
            <v>212914.78839999999</v>
          </cell>
        </row>
        <row r="49">
          <cell r="BD49">
            <v>159847</v>
          </cell>
        </row>
        <row r="50">
          <cell r="BD50">
            <v>225627.59473522461</v>
          </cell>
        </row>
        <row r="51">
          <cell r="BD51">
            <v>241958.43919306438</v>
          </cell>
        </row>
        <row r="52">
          <cell r="BD52">
            <v>185841.89</v>
          </cell>
        </row>
        <row r="53">
          <cell r="BD53">
            <v>1003828.5569158877</v>
          </cell>
        </row>
        <row r="54">
          <cell r="BD54">
            <v>1141045.23</v>
          </cell>
        </row>
        <row r="55">
          <cell r="BD55">
            <v>799599.09</v>
          </cell>
        </row>
        <row r="56">
          <cell r="BD56">
            <v>302217.80480394163</v>
          </cell>
        </row>
        <row r="57">
          <cell r="BD57">
            <v>326386.68814367894</v>
          </cell>
        </row>
        <row r="58">
          <cell r="BD58">
            <v>236347.2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D40">
            <v>1602</v>
          </cell>
        </row>
        <row r="41">
          <cell r="BD41">
            <v>933</v>
          </cell>
        </row>
        <row r="43">
          <cell r="BD43">
            <v>2545</v>
          </cell>
        </row>
        <row r="44">
          <cell r="BD44">
            <v>724</v>
          </cell>
        </row>
        <row r="46">
          <cell r="BD46">
            <v>3083</v>
          </cell>
        </row>
        <row r="47">
          <cell r="BD47">
            <v>1238</v>
          </cell>
        </row>
        <row r="49">
          <cell r="BD49">
            <v>188</v>
          </cell>
        </row>
        <row r="50">
          <cell r="BD50">
            <v>130</v>
          </cell>
        </row>
        <row r="52">
          <cell r="BD52">
            <v>7199</v>
          </cell>
        </row>
        <row r="53">
          <cell r="BD53">
            <v>2624</v>
          </cell>
        </row>
      </sheetData>
      <sheetData sheetId="14">
        <row r="44">
          <cell r="BE44">
            <v>326146.59881656803</v>
          </cell>
        </row>
        <row r="45">
          <cell r="BE45">
            <v>369303.73033707862</v>
          </cell>
        </row>
        <row r="46">
          <cell r="BE46">
            <v>252044</v>
          </cell>
        </row>
        <row r="47">
          <cell r="BE47">
            <v>310209.73172223923</v>
          </cell>
        </row>
        <row r="48">
          <cell r="BE48">
            <v>327892.89312377211</v>
          </cell>
        </row>
        <row r="49">
          <cell r="BE49">
            <v>248050</v>
          </cell>
        </row>
        <row r="50">
          <cell r="BE50">
            <v>225098.62285119185</v>
          </cell>
        </row>
        <row r="51">
          <cell r="BE51">
            <v>240336.22354200453</v>
          </cell>
        </row>
        <row r="52">
          <cell r="BE52">
            <v>187152.32</v>
          </cell>
        </row>
        <row r="53">
          <cell r="BE53">
            <v>1176928.1188679247</v>
          </cell>
        </row>
        <row r="54">
          <cell r="BE54">
            <v>1351397.55</v>
          </cell>
        </row>
        <row r="55">
          <cell r="BE55">
            <v>924618.48</v>
          </cell>
        </row>
        <row r="56">
          <cell r="BE56">
            <v>305368.01296141703</v>
          </cell>
        </row>
        <row r="57">
          <cell r="BE57">
            <v>326572.47092651756</v>
          </cell>
        </row>
        <row r="58">
          <cell r="BE58">
            <v>247193.13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E40">
            <v>1613</v>
          </cell>
        </row>
        <row r="41">
          <cell r="BE41">
            <v>932</v>
          </cell>
        </row>
        <row r="43">
          <cell r="BE43">
            <v>2564</v>
          </cell>
        </row>
        <row r="44">
          <cell r="BE44">
            <v>729</v>
          </cell>
        </row>
        <row r="46">
          <cell r="BE46">
            <v>3100</v>
          </cell>
        </row>
        <row r="47">
          <cell r="BE47">
            <v>1251</v>
          </cell>
        </row>
        <row r="49">
          <cell r="BE49">
            <v>190</v>
          </cell>
        </row>
        <row r="50">
          <cell r="BE50">
            <v>129</v>
          </cell>
        </row>
        <row r="52">
          <cell r="BE52">
            <v>7237</v>
          </cell>
        </row>
        <row r="53">
          <cell r="BE53">
            <v>2642</v>
          </cell>
        </row>
      </sheetData>
      <sheetData sheetId="14">
        <row r="44">
          <cell r="BF44">
            <v>400379.99410609039</v>
          </cell>
        </row>
        <row r="45">
          <cell r="BF45">
            <v>453873.20830750157</v>
          </cell>
        </row>
        <row r="46">
          <cell r="BF46">
            <v>307800</v>
          </cell>
        </row>
        <row r="47">
          <cell r="BF47">
            <v>357888.43972061947</v>
          </cell>
        </row>
        <row r="48">
          <cell r="BF48">
            <v>372455.48595943837</v>
          </cell>
        </row>
        <row r="49">
          <cell r="BF49">
            <v>306654</v>
          </cell>
        </row>
        <row r="50">
          <cell r="BF50">
            <v>322024.72535509081</v>
          </cell>
        </row>
        <row r="51">
          <cell r="BF51">
            <v>339929.61255483871</v>
          </cell>
        </row>
        <row r="52">
          <cell r="BF52">
            <v>277656.09999999998</v>
          </cell>
        </row>
        <row r="53">
          <cell r="BF53">
            <v>1290781.7415673982</v>
          </cell>
        </row>
        <row r="54">
          <cell r="BF54">
            <v>1482908.3</v>
          </cell>
        </row>
        <row r="55">
          <cell r="BF55">
            <v>1007804.64</v>
          </cell>
        </row>
        <row r="56">
          <cell r="BF56">
            <v>377748.10001012246</v>
          </cell>
        </row>
        <row r="57">
          <cell r="BF57">
            <v>408435.67657869286</v>
          </cell>
        </row>
        <row r="58">
          <cell r="BF58">
            <v>293688.3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13">
          <cell r="E113">
            <v>538187</v>
          </cell>
          <cell r="G113">
            <v>385327</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eneficios y haber medio"/>
      <sheetName val="PNC"/>
    </sheetNames>
    <sheetDataSet>
      <sheetData sheetId="0">
        <row r="13">
          <cell r="Q13">
            <v>398213.03751590615</v>
          </cell>
          <cell r="R13">
            <v>121470.71133062332</v>
          </cell>
          <cell r="S13">
            <v>408121.30187101476</v>
          </cell>
          <cell r="T13">
            <v>124493.12347155888</v>
          </cell>
          <cell r="U13">
            <v>418276.10185725969</v>
          </cell>
          <cell r="V13">
            <v>127590.73872153698</v>
          </cell>
          <cell r="W13">
            <v>428683.57172936434</v>
          </cell>
          <cell r="X13">
            <v>130765.42827063565</v>
          </cell>
        </row>
      </sheetData>
      <sheetData sheetId="1">
        <row r="15">
          <cell r="D15">
            <v>74404.837412380177</v>
          </cell>
          <cell r="E15">
            <v>1380.3690503245555</v>
          </cell>
          <cell r="F15">
            <v>74018.893143640278</v>
          </cell>
          <cell r="G15">
            <v>1373.2089577519982</v>
          </cell>
          <cell r="H15">
            <v>73634.950800900799</v>
          </cell>
          <cell r="I15">
            <v>1366.0860051932914</v>
          </cell>
          <cell r="J15">
            <v>73253</v>
          </cell>
          <cell r="K15">
            <v>1359</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eneficios y haber medio"/>
      <sheetName val="PNC"/>
    </sheetNames>
    <sheetDataSet>
      <sheetData sheetId="0">
        <row r="13">
          <cell r="S13">
            <v>431468.1617450128</v>
          </cell>
          <cell r="T13">
            <v>131614.8382549872</v>
          </cell>
          <cell r="U13">
            <v>434836.64212717861</v>
          </cell>
          <cell r="V13">
            <v>132642.35787282139</v>
          </cell>
          <cell r="W13">
            <v>438059.53304787684</v>
          </cell>
          <cell r="X13">
            <v>133625.46695212316</v>
          </cell>
          <cell r="Y13">
            <v>443299.98740038642</v>
          </cell>
          <cell r="Z13">
            <v>135224.01259961358</v>
          </cell>
        </row>
      </sheetData>
      <sheetData sheetId="1">
        <row r="15">
          <cell r="B15">
            <v>73122</v>
          </cell>
          <cell r="C15">
            <v>1245</v>
          </cell>
          <cell r="D15">
            <v>72556</v>
          </cell>
          <cell r="E15">
            <v>1134</v>
          </cell>
          <cell r="F15">
            <v>72925</v>
          </cell>
          <cell r="G15">
            <v>1077</v>
          </cell>
          <cell r="H15">
            <v>73160</v>
          </cell>
          <cell r="I15">
            <v>995</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eneficios y haber medio"/>
      <sheetName val="PNC"/>
    </sheetNames>
    <sheetDataSet>
      <sheetData sheetId="0">
        <row r="13">
          <cell r="U13">
            <v>446991.06337875145</v>
          </cell>
          <cell r="V13">
            <v>136349.93662124855</v>
          </cell>
          <cell r="W13">
            <v>449548.07407831633</v>
          </cell>
          <cell r="X13">
            <v>137129.92592168364</v>
          </cell>
          <cell r="Y13">
            <v>451630.76963762636</v>
          </cell>
          <cell r="Z13">
            <v>137765.23036237364</v>
          </cell>
        </row>
      </sheetData>
      <sheetData sheetId="1">
        <row r="15">
          <cell r="B15">
            <v>74544</v>
          </cell>
          <cell r="C15">
            <v>907</v>
          </cell>
          <cell r="D15">
            <v>74785</v>
          </cell>
          <cell r="E15">
            <v>827</v>
          </cell>
          <cell r="F15">
            <v>75358</v>
          </cell>
          <cell r="G15">
            <v>257</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Indice"/>
      <sheetName val="Esquemas vigentes"/>
      <sheetName val="Cotizantes"/>
      <sheetName val="1.1.1.a"/>
      <sheetName val="1.1.1.b"/>
      <sheetName val="1.1.1.c"/>
      <sheetName val="1.1.2.a"/>
      <sheetName val="1.1.2.b"/>
      <sheetName val="1.1.2.c"/>
      <sheetName val="1.1.2.d"/>
      <sheetName val="1.1.3.a"/>
      <sheetName val="1.1.3.b"/>
      <sheetName val="1.1.4.a"/>
      <sheetName val="1.1.4.b"/>
      <sheetName val="1.1.5.a"/>
      <sheetName val="1.1.5.b"/>
      <sheetName val="1.2.1"/>
      <sheetName val="1.2.2"/>
      <sheetName val="1.3.1"/>
      <sheetName val="1.3.2"/>
      <sheetName val="1.3.3"/>
      <sheetName val="1.3.4"/>
      <sheetName val="1.3.5"/>
      <sheetName val="1.3.6"/>
      <sheetName val="1.4.1"/>
      <sheetName val="1.4.2"/>
      <sheetName val="1.4.3"/>
      <sheetName val="1.4.4"/>
      <sheetName val="1.4.5"/>
      <sheetName val="1.4.6"/>
      <sheetName val="1.4.7"/>
      <sheetName val="1.4.8"/>
      <sheetName val="1.4.9"/>
      <sheetName val="1.4.10"/>
      <sheetName val="1.4.11"/>
      <sheetName val="1.4.12"/>
      <sheetName val="2.1"/>
      <sheetName val="2.2"/>
      <sheetName val="2.3"/>
      <sheetName val="2.4"/>
      <sheetName val="2.5"/>
      <sheetName val="2.6"/>
      <sheetName val="3.1"/>
      <sheetName val="3.2"/>
      <sheetName val="3.3"/>
      <sheetName val="3.4"/>
      <sheetName val="4.1"/>
      <sheetName val="4.2"/>
      <sheetName val="4.3.a"/>
      <sheetName val="4.3.b"/>
      <sheetName val="5.1"/>
      <sheetName val="5.2"/>
      <sheetName val="Abreviaturas"/>
      <sheetName val="Glosar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4">
          <cell r="P14">
            <v>590890</v>
          </cell>
        </row>
      </sheetData>
      <sheetData sheetId="36" refreshError="1"/>
      <sheetData sheetId="37" refreshError="1"/>
      <sheetData sheetId="38" refreshError="1"/>
      <sheetData sheetId="39">
        <row r="14">
          <cell r="D14">
            <v>74057</v>
          </cell>
          <cell r="E14">
            <v>237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Indice"/>
      <sheetName val="Esquemas vigentes"/>
      <sheetName val="Cotizantes"/>
      <sheetName val="1.1.1.a"/>
      <sheetName val="1.1.1.b"/>
      <sheetName val="1.1.1.c"/>
      <sheetName val="1.1.2.a"/>
      <sheetName val="1.1.2.b"/>
      <sheetName val="1.1.2.c"/>
      <sheetName val="1.1.2.d"/>
      <sheetName val="1.1.2.e"/>
      <sheetName val="1.1.3.a"/>
      <sheetName val="1.1.3.b"/>
      <sheetName val="1.1.4.a"/>
      <sheetName val="1.1.4.b"/>
      <sheetName val="1.1.5.a"/>
      <sheetName val="1.1.5.b"/>
      <sheetName val="1.2.1"/>
      <sheetName val="1.2.2"/>
      <sheetName val="1.3.1"/>
      <sheetName val="1.3.2"/>
      <sheetName val="1.3.3"/>
      <sheetName val="1.3.4"/>
      <sheetName val="1.3.5"/>
      <sheetName val="1.3.6"/>
      <sheetName val="1.4.1"/>
      <sheetName val="1.4.2"/>
      <sheetName val="1.4.3"/>
      <sheetName val="1.4.4"/>
      <sheetName val="1.4.5"/>
      <sheetName val="1.4.6"/>
      <sheetName val="1.4.7"/>
      <sheetName val="1.4.8"/>
      <sheetName val="1.4.9"/>
      <sheetName val="1.4.10"/>
      <sheetName val="1.4.11"/>
      <sheetName val="1.4.12"/>
      <sheetName val="2.1"/>
      <sheetName val="2.2"/>
      <sheetName val="2.3"/>
      <sheetName val="2.4"/>
      <sheetName val="2.5"/>
      <sheetName val="2.6"/>
      <sheetName val="3.1"/>
      <sheetName val="3.2"/>
      <sheetName val="3.3"/>
      <sheetName val="3.4"/>
      <sheetName val="4.1"/>
      <sheetName val="4.2"/>
      <sheetName val="4.3.a"/>
      <sheetName val="4.3.b"/>
      <sheetName val="5.1"/>
      <sheetName val="5.2"/>
      <sheetName val="Abreviaturas"/>
      <sheetName val="Glosar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4">
          <cell r="N14">
            <v>591384</v>
          </cell>
        </row>
      </sheetData>
      <sheetData sheetId="37" refreshError="1"/>
      <sheetData sheetId="38" refreshError="1"/>
      <sheetData sheetId="39" refreshError="1"/>
      <sheetData sheetId="40">
        <row r="14">
          <cell r="D14">
            <v>74209</v>
          </cell>
          <cell r="E14">
            <v>221</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Indice"/>
      <sheetName val="Cotizantes"/>
      <sheetName val="1.1.1.a"/>
      <sheetName val="1.1.1.b"/>
      <sheetName val="1.1.1.c"/>
      <sheetName val="1.1.2.a"/>
      <sheetName val="1.1.2.b"/>
      <sheetName val="1.1.2.c"/>
      <sheetName val="1.1.2.d"/>
      <sheetName val="1.1.2.e"/>
      <sheetName val="1.1.3.a"/>
      <sheetName val="1.1.3.b"/>
      <sheetName val="1.1.4.a"/>
      <sheetName val="1.1.4.b"/>
      <sheetName val="1.1.5.a"/>
      <sheetName val="1.1.5.b"/>
      <sheetName val="1.2.1"/>
      <sheetName val="1.2.2"/>
      <sheetName val="1.2.3"/>
      <sheetName val="1.2.4"/>
      <sheetName val="1.2.5"/>
      <sheetName val="1.2.6"/>
      <sheetName val="1.2.7"/>
      <sheetName val="1.2.8"/>
      <sheetName val="1.3.1"/>
      <sheetName val="1.3.2"/>
      <sheetName val="1.4.1"/>
      <sheetName val="1.4.2"/>
      <sheetName val="1.4.3"/>
      <sheetName val="1.4.4"/>
      <sheetName val="1.4.5"/>
      <sheetName val="1.4.6"/>
      <sheetName val="1.5.1"/>
      <sheetName val="1.5.2"/>
      <sheetName val="1.5.3"/>
      <sheetName val="1.5.4"/>
      <sheetName val="1.5.5"/>
      <sheetName val="1.5.6"/>
      <sheetName val="1.5.7"/>
      <sheetName val="1.5.8"/>
      <sheetName val="1.5.9"/>
      <sheetName val="1.5.10"/>
      <sheetName val="1.5.11"/>
      <sheetName val="1.6.1"/>
      <sheetName val="1.6.2"/>
      <sheetName val="1.6.3.a"/>
      <sheetName val="1.6.3.b"/>
      <sheetName val="1.6.4.a"/>
      <sheetName val="1.6.4.b"/>
      <sheetName val="1.6.5.a"/>
      <sheetName val="1.6.5.b"/>
      <sheetName val="1.6.6.a"/>
      <sheetName val="1.6.6.b"/>
      <sheetName val="1.6.7.a"/>
      <sheetName val="1.6.7.b"/>
      <sheetName val="2.1"/>
      <sheetName val="2.2"/>
      <sheetName val="2.3"/>
      <sheetName val="2.4"/>
      <sheetName val="2.5"/>
      <sheetName val="2.6"/>
      <sheetName val="3.1"/>
      <sheetName val="3.2"/>
      <sheetName val="3.3"/>
      <sheetName val="3.4"/>
      <sheetName val="4.1"/>
      <sheetName val="4.2"/>
      <sheetName val="4.3"/>
      <sheetName val="5.1"/>
      <sheetName val="5.2"/>
      <sheetName val="Abreviaturas y Acrónim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3">
          <cell r="N13">
            <v>593282</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ow r="14">
          <cell r="D14">
            <v>74187</v>
          </cell>
          <cell r="E14">
            <v>200</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Autoridades"/>
      <sheetName val="Indice"/>
      <sheetName val="Esquemas vigentes"/>
      <sheetName val="Financiamiento SIPA"/>
      <sheetName val="Cotizantes"/>
      <sheetName val="INTRO SIPA"/>
      <sheetName val="1.1.1.a"/>
      <sheetName val="1.1.1.b"/>
      <sheetName val="1.1.1.c"/>
      <sheetName val="1.1.2.a"/>
      <sheetName val="1.1.2.b"/>
      <sheetName val="1.1.2.c"/>
      <sheetName val="1.1.2.d"/>
      <sheetName val="1.1.2.e"/>
      <sheetName val="1.1.3.a"/>
      <sheetName val="1.1.3.b"/>
      <sheetName val="1.1.3.c"/>
      <sheetName val="1.1.3.d"/>
      <sheetName val="1.1.3 G1"/>
      <sheetName val="1.1.3 G2"/>
      <sheetName val="1.1.3 G3"/>
      <sheetName val="1.1.3 G4"/>
      <sheetName val="1.1.3 G5"/>
      <sheetName val="1.1.4.a"/>
      <sheetName val="1.1.4.b"/>
      <sheetName val="1.1.5.a"/>
      <sheetName val="1.1.5.b"/>
      <sheetName val="1.1.6.a"/>
      <sheetName val="1.1.6.b"/>
      <sheetName val="1.2.1"/>
      <sheetName val="1.2.2"/>
      <sheetName val="1.2.3"/>
      <sheetName val="1.2.4"/>
      <sheetName val="1.2.5"/>
      <sheetName val="1.2.6"/>
      <sheetName val="1.2.7"/>
      <sheetName val="1.2.8"/>
      <sheetName val="1.3.1"/>
      <sheetName val="1.3.2"/>
      <sheetName val="1.4.1"/>
      <sheetName val="1.4.2"/>
      <sheetName val="1.4.3"/>
      <sheetName val="1.4.4"/>
      <sheetName val="1.4.5"/>
      <sheetName val="1.4.6"/>
      <sheetName val="1.5.1"/>
      <sheetName val="1.5.2"/>
      <sheetName val="1.5.3"/>
      <sheetName val="1.5.4"/>
      <sheetName val="1.5.5"/>
      <sheetName val="1.5.6"/>
      <sheetName val="1.5.7"/>
      <sheetName val="1.5.8"/>
      <sheetName val="1.5.9"/>
      <sheetName val="1.5.9 Graf"/>
      <sheetName val="1.5.10"/>
      <sheetName val="1.5.10 Graf"/>
      <sheetName val="1.5.11"/>
      <sheetName val="1.6.1"/>
      <sheetName val="1.6.2"/>
      <sheetName val="1.6.3.a"/>
      <sheetName val="1.6.3.b"/>
      <sheetName val="1.6.4.a"/>
      <sheetName val="1.6.4.b"/>
      <sheetName val="1.6.5.a"/>
      <sheetName val="1.6.5.b"/>
      <sheetName val="1.6.6.a"/>
      <sheetName val="1.6.6.b"/>
      <sheetName val="1.6.7.a"/>
      <sheetName val="1.6.7.b"/>
      <sheetName val="INTRO PNC"/>
      <sheetName val="2.1"/>
      <sheetName val="2.2"/>
      <sheetName val="2.3"/>
      <sheetName val="2.4"/>
      <sheetName val="2.5"/>
      <sheetName val="2.6"/>
      <sheetName val="INTRO AAFF"/>
      <sheetName val="3.1"/>
      <sheetName val="3.2"/>
      <sheetName val="3.3"/>
      <sheetName val="3.4"/>
      <sheetName val="INTRO PD"/>
      <sheetName val="4.1"/>
      <sheetName val="4.2"/>
      <sheetName val="4.3"/>
      <sheetName val="INTRO RT"/>
      <sheetName val="5.1"/>
      <sheetName val="5.2"/>
      <sheetName val="Abreviaturas y Acrónim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ow r="13">
          <cell r="N13">
            <v>592577</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ow r="14">
          <cell r="D14">
            <v>72849</v>
          </cell>
          <cell r="E14">
            <v>170</v>
          </cell>
        </row>
      </sheetData>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ridades"/>
      <sheetName val="-"/>
      <sheetName val="Presentación"/>
      <sheetName val="--"/>
      <sheetName val="Indice"/>
      <sheetName val="Esquemas vigentes"/>
      <sheetName val="Financiamiento SIPA"/>
      <sheetName val="Cotizantes"/>
      <sheetName val="_"/>
      <sheetName val="INTRO SIPA"/>
      <sheetName val="1.1.1.a"/>
      <sheetName val="1.1.1.b"/>
      <sheetName val="1.1.1.b Gráficos"/>
      <sheetName val="1.1.1.c"/>
      <sheetName val="1.1.2.a"/>
      <sheetName val="1.1.2.b"/>
      <sheetName val="1.1.2.c"/>
      <sheetName val="1.1.2.d"/>
      <sheetName val="1.1.2.e"/>
      <sheetName val="1.1.3.a"/>
      <sheetName val="1.1.3.b"/>
      <sheetName val="1.1.3.c"/>
      <sheetName val="1.1.3.d"/>
      <sheetName val="1.1.3 G1"/>
      <sheetName val="1.1.3 G2"/>
      <sheetName val="1.1.3 G3"/>
      <sheetName val="1.1.3 G4"/>
      <sheetName val="1.1.3 G5"/>
      <sheetName val="1.1.4.a"/>
      <sheetName val="1.1.4.b"/>
      <sheetName val="1.1.5.a"/>
      <sheetName val="1.1.5.b"/>
      <sheetName val="1.1.6.a"/>
      <sheetName val="1.1.6.b"/>
      <sheetName val="1.2.1"/>
      <sheetName val="1.2.2"/>
      <sheetName val="1.2.3"/>
      <sheetName val="1.2.4"/>
      <sheetName val="1.2.5"/>
      <sheetName val="1.2.6"/>
      <sheetName val="1.2.7"/>
      <sheetName val="1.2.8"/>
      <sheetName val="1.3.1"/>
      <sheetName val="1.3.2"/>
      <sheetName val="1.4.1"/>
      <sheetName val="1.4.2"/>
      <sheetName val="1.4.3"/>
      <sheetName val="1.4.4"/>
      <sheetName val="1.4.5"/>
      <sheetName val="1.4.6"/>
      <sheetName val="1.5.1"/>
      <sheetName val="1.5.2"/>
      <sheetName val="1.5.3"/>
      <sheetName val="1.5.4"/>
      <sheetName val="1.5.5"/>
      <sheetName val="1.5.6"/>
      <sheetName val="1.5.7"/>
      <sheetName val="1.5.8"/>
      <sheetName val="1.5.9"/>
      <sheetName val="1.5.10"/>
      <sheetName val="1.5.10 Graf"/>
      <sheetName val="1.5.11"/>
      <sheetName val="1.5.11 Graf"/>
      <sheetName val="1.5.12"/>
      <sheetName val="1.6.1"/>
      <sheetName val="1.6.2"/>
      <sheetName val="1.6.3.a"/>
      <sheetName val="1.6.3.b"/>
      <sheetName val="1.6.4.a"/>
      <sheetName val="1.6.4.b"/>
      <sheetName val="1.6.5.a"/>
      <sheetName val="1.6.5.b"/>
      <sheetName val="1.6.6.a"/>
      <sheetName val="1.6.6.b"/>
      <sheetName val="1.6.7.a"/>
      <sheetName val="1.6.7.b"/>
      <sheetName val="1.6.8"/>
      <sheetName val="__"/>
      <sheetName val="INTRO PNC"/>
      <sheetName val="---"/>
      <sheetName val="2.1"/>
      <sheetName val="2.2"/>
      <sheetName val="2.3"/>
      <sheetName val="2.4"/>
      <sheetName val="2.5"/>
      <sheetName val="2.6"/>
      <sheetName val="2.7.a"/>
      <sheetName val="2.7.b"/>
      <sheetName val="INTRO AAFF"/>
      <sheetName val="----"/>
      <sheetName val="3.1"/>
      <sheetName val="3.2"/>
      <sheetName val="3.3"/>
      <sheetName val="3.4"/>
      <sheetName val="3.5"/>
      <sheetName val="3.6"/>
      <sheetName val="INTRO PD"/>
      <sheetName val="-----"/>
      <sheetName val="4.1"/>
      <sheetName val="4.2"/>
      <sheetName val="4.3"/>
      <sheetName val="___"/>
      <sheetName val="INTRO RT"/>
      <sheetName val="------"/>
      <sheetName val="5.1"/>
      <sheetName val="5.2"/>
      <sheetName val="Abreviaturas y Acrónimos"/>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ow r="13">
          <cell r="S13">
            <v>454858.25812026567</v>
          </cell>
          <cell r="T13">
            <v>138749.74187973433</v>
          </cell>
          <cell r="V13">
            <v>454245.24986145477</v>
          </cell>
          <cell r="W13">
            <v>138562.75013854521</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ow r="14">
          <cell r="D14">
            <v>72104</v>
          </cell>
          <cell r="E14">
            <v>134</v>
          </cell>
          <cell r="N14">
            <v>72452.029287847181</v>
          </cell>
          <cell r="O14">
            <v>134.64678692682128</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5.12"/>
      <sheetName val="4.1-3 PNC"/>
    </sheetNames>
    <sheetDataSet>
      <sheetData sheetId="0">
        <row r="13">
          <cell r="AD13">
            <v>454731.53440747951</v>
          </cell>
          <cell r="AE13">
            <v>138711.08614000611</v>
          </cell>
        </row>
      </sheetData>
      <sheetData sheetId="1">
        <row r="15">
          <cell r="E15">
            <v>71816.288645709312</v>
          </cell>
          <cell r="F15">
            <v>128.80573381360338</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Autoridades"/>
      <sheetName val="Presentación"/>
      <sheetName val="Indice"/>
      <sheetName val="Esquemas vigentes"/>
      <sheetName val="Financiamiento SIPA"/>
      <sheetName val="Cotizantes"/>
      <sheetName val="INTRO SIPA"/>
      <sheetName val="1.1.1.a"/>
      <sheetName val="1.1.1.b"/>
      <sheetName val="1.1.1.b Gráficos"/>
      <sheetName val="1.1.1.c"/>
      <sheetName val="1.1.2.a"/>
      <sheetName val="1.1.2.b"/>
      <sheetName val="1.1.2.c"/>
      <sheetName val="1.1.2.d"/>
      <sheetName val="1.1.2.e"/>
      <sheetName val="1.1.3.a"/>
      <sheetName val="1.1.3.b"/>
      <sheetName val="1.1.3.c"/>
      <sheetName val="1.1.3.d"/>
      <sheetName val="1.1.3 G1"/>
      <sheetName val="1.1.3 G2"/>
      <sheetName val="1.1.3 G3"/>
      <sheetName val="1.1.3 G4"/>
      <sheetName val="1.1.3 G5"/>
      <sheetName val="1.1.4.a"/>
      <sheetName val="1.1.4.b"/>
      <sheetName val="1.1.5.a"/>
      <sheetName val="1.1.5.b"/>
      <sheetName val="1.1.6.a"/>
      <sheetName val="1.1.6.b"/>
      <sheetName val="1.2.1"/>
      <sheetName val="1.2.2"/>
      <sheetName val="1.2.3"/>
      <sheetName val="1.2.4"/>
      <sheetName val="1.2.5"/>
      <sheetName val="1.2.6"/>
      <sheetName val="1.2.7"/>
      <sheetName val="1.2.8"/>
      <sheetName val="1.3.1"/>
      <sheetName val="1.3.2"/>
      <sheetName val="1.4.1"/>
      <sheetName val="1.4.2"/>
      <sheetName val="1.4.3"/>
      <sheetName val="1.4.4"/>
      <sheetName val="1.4.5"/>
      <sheetName val="1.4.6"/>
      <sheetName val="1.5.1"/>
      <sheetName val="1.5.2"/>
      <sheetName val="1.5.3"/>
      <sheetName val="1.5.4"/>
      <sheetName val="1.5.5"/>
      <sheetName val="1.5.6"/>
      <sheetName val="1.5.7"/>
      <sheetName val="1.5.8"/>
      <sheetName val="1.5.9"/>
      <sheetName val="1.5.10"/>
      <sheetName val="1.5.11"/>
      <sheetName val="1.5.11 Graf"/>
      <sheetName val="1.5.12"/>
      <sheetName val="1.5.12 Graf"/>
      <sheetName val="1.5.13"/>
      <sheetName val="1.6.1"/>
      <sheetName val="1.6.2"/>
      <sheetName val="1.6.3.a"/>
      <sheetName val="1.6.3.b"/>
      <sheetName val="1.6.4.a"/>
      <sheetName val="1.6.4.b"/>
      <sheetName val="1.6.5.a"/>
      <sheetName val="1.6.5.b"/>
      <sheetName val="1.6.6.a"/>
      <sheetName val="1.6.6.b"/>
      <sheetName val="1.6.7.a"/>
      <sheetName val="1.6.7.b"/>
      <sheetName val="1.6.8"/>
      <sheetName val="INTRO PNC"/>
      <sheetName val="2.1"/>
      <sheetName val="2.2"/>
      <sheetName val="2.3"/>
      <sheetName val="2.4"/>
      <sheetName val="2.5"/>
      <sheetName val="2.6"/>
      <sheetName val="2.7.a"/>
      <sheetName val="2.7.b"/>
      <sheetName val="INTRO PD"/>
      <sheetName val="3.1"/>
      <sheetName val="3.2"/>
      <sheetName val="3.3"/>
      <sheetName val="INTRO RT"/>
      <sheetName val="4.1"/>
      <sheetName val="4.2"/>
      <sheetName val="Abreviaturas y Acrónim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13">
          <cell r="S13">
            <v>454211.5344072202</v>
          </cell>
          <cell r="T13">
            <v>138552.4655927798</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14">
          <cell r="D14">
            <v>71515</v>
          </cell>
          <cell r="E14">
            <v>117</v>
          </cell>
        </row>
      </sheetData>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16">
          <cell r="E116">
            <v>658506</v>
          </cell>
          <cell r="G116">
            <v>482762</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2.a"/>
      <sheetName val="2.8.2.b"/>
      <sheetName val="2.8.3.a"/>
      <sheetName val="2.8.3.b"/>
      <sheetName val="2.8.4.a"/>
      <sheetName val="2.8.4.b"/>
      <sheetName val="2.8.5.a"/>
      <sheetName val="2.8.5.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3">
          <cell r="S13">
            <v>455869.72174730361</v>
          </cell>
          <cell r="T13">
            <v>139058.27825269636</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2.a"/>
      <sheetName val="2.8.2.b"/>
      <sheetName val="2.8.3.a"/>
      <sheetName val="2.8.3.b"/>
      <sheetName val="2.8.4.a"/>
      <sheetName val="2.8.4.b"/>
      <sheetName val="2.8.5.a"/>
      <sheetName val="2.8.5.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U12">
            <v>454241.92444785306</v>
          </cell>
          <cell r="V12">
            <v>139773.07555214694</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U12">
            <v>442020.52526344598</v>
          </cell>
          <cell r="V12">
            <v>136012.47473655402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U12">
            <v>438814.91236261785</v>
          </cell>
          <cell r="V12">
            <v>135026.08763738212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U12">
            <v>435964.11921035469</v>
          </cell>
          <cell r="V12">
            <v>134148.88078964528</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W12">
            <v>430965.18595076643</v>
          </cell>
          <cell r="X12">
            <v>135909.81404923354</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W12">
            <v>430972.0281764309</v>
          </cell>
          <cell r="X12">
            <v>135911.97182356904</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2">
          <cell r="W12">
            <v>430030.08177661971</v>
          </cell>
          <cell r="X12">
            <v>135614.91822338029</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2">
          <cell r="T12">
            <v>573312</v>
          </cell>
          <cell r="W12">
            <v>435858.89779546781</v>
          </cell>
          <cell r="X12">
            <v>137453.10220453216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a"/>
      <sheetName val="3.7.b"/>
    </sheetNames>
    <sheetDataSet>
      <sheetData sheetId="0" refreshError="1"/>
      <sheetData sheetId="1" refreshError="1"/>
      <sheetData sheetId="2" refreshError="1"/>
      <sheetData sheetId="3" refreshError="1"/>
      <sheetData sheetId="4">
        <row r="14">
          <cell r="D14">
            <v>71641</v>
          </cell>
          <cell r="E14">
            <v>110</v>
          </cell>
        </row>
      </sheetData>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19">
          <cell r="D119">
            <v>89604</v>
          </cell>
          <cell r="E119">
            <v>885322</v>
          </cell>
          <cell r="F119">
            <v>23400</v>
          </cell>
          <cell r="G119">
            <v>650331</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a"/>
      <sheetName val="3.7.b"/>
    </sheetNames>
    <sheetDataSet>
      <sheetData sheetId="0" refreshError="1"/>
      <sheetData sheetId="1" refreshError="1"/>
      <sheetData sheetId="2" refreshError="1"/>
      <sheetData sheetId="3" refreshError="1"/>
      <sheetData sheetId="4">
        <row r="14">
          <cell r="D14">
            <v>70883</v>
          </cell>
          <cell r="E14">
            <v>100</v>
          </cell>
        </row>
      </sheetData>
      <sheetData sheetId="5" refreshError="1"/>
      <sheetData sheetId="6" refreshError="1"/>
      <sheetData sheetId="7" refreshError="1"/>
      <sheetData sheetId="8" refreshError="1"/>
      <sheetData sheetId="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a"/>
      <sheetName val="3.7.b"/>
      <sheetName val="3.7.c"/>
    </sheetNames>
    <sheetDataSet>
      <sheetData sheetId="0" refreshError="1"/>
      <sheetData sheetId="1" refreshError="1"/>
      <sheetData sheetId="2" refreshError="1"/>
      <sheetData sheetId="3" refreshError="1"/>
      <sheetData sheetId="4">
        <row r="14">
          <cell r="D14">
            <v>69942</v>
          </cell>
          <cell r="E14">
            <v>73</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a"/>
      <sheetName val="3.7.b"/>
      <sheetName val="3.7.c"/>
    </sheetNames>
    <sheetDataSet>
      <sheetData sheetId="0" refreshError="1"/>
      <sheetData sheetId="1" refreshError="1"/>
      <sheetData sheetId="2" refreshError="1"/>
      <sheetData sheetId="3" refreshError="1"/>
      <sheetData sheetId="4">
        <row r="14">
          <cell r="D14">
            <v>70442</v>
          </cell>
          <cell r="E14">
            <v>67</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s>
    <sheetDataSet>
      <sheetData sheetId="0" refreshError="1"/>
      <sheetData sheetId="1" refreshError="1"/>
      <sheetData sheetId="2" refreshError="1"/>
      <sheetData sheetId="3" refreshError="1"/>
      <sheetData sheetId="4">
        <row r="14">
          <cell r="D14">
            <v>71612</v>
          </cell>
          <cell r="E14">
            <v>65</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s>
    <sheetDataSet>
      <sheetData sheetId="0" refreshError="1"/>
      <sheetData sheetId="1" refreshError="1"/>
      <sheetData sheetId="2" refreshError="1"/>
      <sheetData sheetId="3" refreshError="1"/>
      <sheetData sheetId="4">
        <row r="14">
          <cell r="D14">
            <v>74513</v>
          </cell>
          <cell r="E14">
            <v>60</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s>
    <sheetDataSet>
      <sheetData sheetId="0" refreshError="1"/>
      <sheetData sheetId="1" refreshError="1"/>
      <sheetData sheetId="2" refreshError="1"/>
      <sheetData sheetId="3" refreshError="1"/>
      <sheetData sheetId="4">
        <row r="14">
          <cell r="D14">
            <v>76286</v>
          </cell>
          <cell r="E14">
            <v>59</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s>
    <sheetDataSet>
      <sheetData sheetId="0"/>
      <sheetData sheetId="1"/>
      <sheetData sheetId="2"/>
      <sheetData sheetId="3"/>
      <sheetData sheetId="4">
        <row r="14">
          <cell r="D14">
            <v>76525</v>
          </cell>
          <cell r="E14">
            <v>52</v>
          </cell>
        </row>
      </sheetData>
      <sheetData sheetId="5">
        <row r="28">
          <cell r="D28">
            <v>18475</v>
          </cell>
        </row>
      </sheetData>
      <sheetData sheetId="6"/>
      <sheetData sheetId="7"/>
      <sheetData sheetId="8"/>
      <sheetData sheetId="9"/>
      <sheetData sheetId="10"/>
      <sheetData sheetId="1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s>
    <sheetDataSet>
      <sheetData sheetId="0"/>
      <sheetData sheetId="1"/>
      <sheetData sheetId="2"/>
      <sheetData sheetId="3"/>
      <sheetData sheetId="4">
        <row r="14">
          <cell r="D14">
            <v>75814</v>
          </cell>
          <cell r="E14">
            <v>47</v>
          </cell>
        </row>
      </sheetData>
      <sheetData sheetId="5"/>
      <sheetData sheetId="6"/>
      <sheetData sheetId="7"/>
      <sheetData sheetId="8">
        <row r="67">
          <cell r="D67">
            <v>23735</v>
          </cell>
        </row>
      </sheetData>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25">
          <cell r="D125">
            <v>90782</v>
          </cell>
          <cell r="E125">
            <v>1210696</v>
          </cell>
          <cell r="F125">
            <v>23507</v>
          </cell>
          <cell r="G125">
            <v>884171</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3.13"/>
      <sheetName val="2.3.14-15"/>
      <sheetName val="2.3.16"/>
      <sheetName val="2.3.17"/>
      <sheetName val="2.4.1"/>
      <sheetName val="2.4.2"/>
      <sheetName val="2.4.3"/>
      <sheetName val="2.5.1"/>
      <sheetName val="2.5.2"/>
      <sheetName val="2.5.2 Graf"/>
      <sheetName val="2.5.3"/>
      <sheetName val="2.5.3 Graf "/>
      <sheetName val="2.5.4"/>
      <sheetName val="2.6.1.a-b-c-d"/>
      <sheetName val="2.6.2.a-b-c"/>
      <sheetName val="2.6.3.a-b-c-d"/>
      <sheetName val="2.6.4.a-b-c"/>
      <sheetName val="2.6.5.a-b-c"/>
      <sheetName val="2.6.6.a-b-c"/>
      <sheetName val="2.6.7.a-b-c"/>
      <sheetName val="2.7.1.a-b-c"/>
      <sheetName val="2.7.2.a-b-c"/>
      <sheetName val="2.7.3.a-b-c"/>
      <sheetName val="2.7.4.a-b-c"/>
      <sheetName val="2.7.5.a-b-c"/>
      <sheetName val="2.7.6.a-b-c"/>
      <sheetName val="2.7.7.a-b-c"/>
      <sheetName val="2.7.8.a-b-c"/>
      <sheetName val="2.7.9.a-b-c"/>
      <sheetName val="2.7.10.a-b-c"/>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AU22">
            <v>399831.9928685769</v>
          </cell>
          <cell r="AV22">
            <v>343203.17234030011</v>
          </cell>
        </row>
        <row r="23">
          <cell r="AU23">
            <v>478143</v>
          </cell>
          <cell r="AV23">
            <v>137414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uadro1"/>
    </sheetNames>
    <sheetDataSet>
      <sheetData sheetId="0">
        <row r="122">
          <cell r="D122">
            <v>90419</v>
          </cell>
          <cell r="E122">
            <v>1062403</v>
          </cell>
          <cell r="F122">
            <v>23472</v>
          </cell>
          <cell r="G122">
            <v>783054</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INTRO PNC"/>
      <sheetName val="3.1"/>
      <sheetName val="3.2"/>
      <sheetName val="3.3"/>
      <sheetName val="3.4"/>
      <sheetName val="3.5"/>
      <sheetName val="3.6"/>
      <sheetName val="3.7"/>
      <sheetName val="3.8.a"/>
      <sheetName val="3.8.b"/>
      <sheetName val="3.8.c"/>
      <sheetName val="3.9"/>
    </sheetNames>
    <sheetDataSet>
      <sheetData sheetId="0"/>
      <sheetData sheetId="1"/>
      <sheetData sheetId="2"/>
      <sheetData sheetId="3"/>
      <sheetData sheetId="4">
        <row r="13">
          <cell r="D13">
            <v>87591</v>
          </cell>
          <cell r="E13">
            <v>20</v>
          </cell>
        </row>
      </sheetData>
      <sheetData sheetId="5"/>
      <sheetData sheetId="6"/>
      <sheetData sheetId="7"/>
      <sheetData sheetId="8"/>
      <sheetData sheetId="9"/>
      <sheetData sheetId="10"/>
      <sheetData sheetId="11"/>
      <sheetData sheetId="12">
        <row r="11">
          <cell r="B11">
            <v>16602</v>
          </cell>
          <cell r="D11">
            <v>277641.06276472716</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_informe"/>
      <sheetName val="Glosario_informe"/>
      <sheetName val="Afiliados_informe"/>
      <sheetName val="Aportantes_informe"/>
      <sheetName val="Beneficiarios_informe"/>
      <sheetName val="Haber promedio_informe"/>
      <sheetName val="Abogados_informe"/>
      <sheetName val="CE_informe"/>
      <sheetName val="Ingenieros_informe"/>
      <sheetName val="Notarios_informe"/>
      <sheetName val="Salud_informe"/>
      <sheetName val="Afiliados"/>
      <sheetName val="Aportantes"/>
      <sheetName val="Cantidad de beneficiarios"/>
      <sheetName val="Haber promedio"/>
      <sheetName val="Haber básico-bruto"/>
      <sheetName val="Abogados"/>
      <sheetName val="CE"/>
      <sheetName val="Ingenieros"/>
      <sheetName val="Notarios"/>
      <sheetName val="Salud"/>
      <sheetName val="Detalle Abogados"/>
      <sheetName val="Detalle CE"/>
      <sheetName val="Detalle INGENIEROS"/>
      <sheetName val="Detalle NOTARIAL"/>
      <sheetName val="Detalle SALUD"/>
      <sheetName val="INGR Y EGR (2)"/>
      <sheetName val="Actua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F40">
            <v>1625</v>
          </cell>
        </row>
        <row r="41">
          <cell r="BF41">
            <v>928</v>
          </cell>
        </row>
        <row r="43">
          <cell r="BF43">
            <v>2603</v>
          </cell>
        </row>
        <row r="44">
          <cell r="BF44">
            <v>740</v>
          </cell>
        </row>
        <row r="46">
          <cell r="BF46">
            <v>3098</v>
          </cell>
        </row>
        <row r="47">
          <cell r="BF47">
            <v>1267</v>
          </cell>
        </row>
        <row r="49">
          <cell r="BF49">
            <v>185</v>
          </cell>
        </row>
        <row r="50">
          <cell r="BF50">
            <v>126</v>
          </cell>
        </row>
        <row r="52">
          <cell r="BF52">
            <v>7340</v>
          </cell>
        </row>
        <row r="53">
          <cell r="BF53">
            <v>2655</v>
          </cell>
        </row>
      </sheetData>
      <sheetData sheetId="14">
        <row r="44">
          <cell r="BG44">
            <v>451217.7109283196</v>
          </cell>
        </row>
        <row r="45">
          <cell r="BG45">
            <v>511234.87507692305</v>
          </cell>
        </row>
        <row r="46">
          <cell r="BG46">
            <v>346123</v>
          </cell>
        </row>
        <row r="47">
          <cell r="BG47">
            <v>395310.49685910856</v>
          </cell>
        </row>
        <row r="48">
          <cell r="BG48">
            <v>411528.09489051095</v>
          </cell>
        </row>
        <row r="49">
          <cell r="BG49">
            <v>338264</v>
          </cell>
        </row>
        <row r="50">
          <cell r="BG50">
            <v>337861.22388545243</v>
          </cell>
        </row>
        <row r="51">
          <cell r="BG51">
            <v>358506.02120723051</v>
          </cell>
        </row>
        <row r="52">
          <cell r="BG52">
            <v>287381.68</v>
          </cell>
        </row>
        <row r="53">
          <cell r="BG53">
            <v>1531408.6153054663</v>
          </cell>
        </row>
        <row r="54">
          <cell r="BG54">
            <v>1761514.28</v>
          </cell>
        </row>
        <row r="55">
          <cell r="BG55">
            <v>1193555.06</v>
          </cell>
        </row>
        <row r="56">
          <cell r="BG56">
            <v>423763.53602401202</v>
          </cell>
        </row>
        <row r="57">
          <cell r="BG57">
            <v>458119.02117302455</v>
          </cell>
        </row>
        <row r="58">
          <cell r="BG58">
            <v>328784.53000000003</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3"/>
      <sheetName val="2.6.4-6"/>
      <sheetName val="2.6.7-9"/>
      <sheetName val="2.6.10-12"/>
      <sheetName val="2.6.13.15"/>
      <sheetName val="2.6.16-18"/>
      <sheetName val="2.6.19-21"/>
      <sheetName val="2.7.1-3"/>
      <sheetName val="2.7.4-6"/>
      <sheetName val="2.7.7-9"/>
      <sheetName val="2.7.10-12"/>
      <sheetName val="2.7.13-15"/>
      <sheetName val="2.7.16-18"/>
      <sheetName val="2.7.19-21"/>
      <sheetName val="2.7.22-24"/>
      <sheetName val="2.7.25-27"/>
      <sheetName val="2.7.28-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2">
          <cell r="V12">
            <v>572287</v>
          </cell>
        </row>
      </sheetData>
      <sheetData sheetId="21">
        <row r="22">
          <cell r="AI22">
            <v>43863.533096879364</v>
          </cell>
          <cell r="AJ22">
            <v>41906.737689552152</v>
          </cell>
        </row>
        <row r="24">
          <cell r="AI24">
            <v>0.76144523782180762</v>
          </cell>
          <cell r="AJ24">
            <v>0.23855476217819241</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onsid. Metodol."/>
      <sheetName val="2.1.1"/>
      <sheetName val="2.1.2"/>
      <sheetName val="2.1.3"/>
      <sheetName val="2.2.1"/>
      <sheetName val="2.2.2"/>
      <sheetName val="2.2.3"/>
      <sheetName val="2.2.4"/>
      <sheetName val="2.2.5"/>
      <sheetName val="2.2.6"/>
      <sheetName val="2.3.1"/>
      <sheetName val="2.3.2"/>
      <sheetName val="2.3.3"/>
      <sheetName val="2.3.4"/>
      <sheetName val="2.3.5"/>
      <sheetName val="2.3.6"/>
      <sheetName val="2.3.7"/>
      <sheetName val="2.3.8"/>
      <sheetName val="2.3.9"/>
      <sheetName val="2.3.10"/>
      <sheetName val="2.3.11-12"/>
      <sheetName val="2.4.1"/>
      <sheetName val="2.4.2"/>
      <sheetName val="2.4.3"/>
      <sheetName val="2.5.1"/>
      <sheetName val="2.5.2"/>
      <sheetName val="2.5.2 Graf"/>
      <sheetName val="2.5.3"/>
      <sheetName val="2.5.3 Graf"/>
      <sheetName val="2.5.4"/>
      <sheetName val="2.6.1-2-3"/>
      <sheetName val="2.6.4-5-6"/>
      <sheetName val="2.6.7-8-9"/>
      <sheetName val="2.6.10-11-12"/>
      <sheetName val="2.6.13-14-15"/>
      <sheetName val="2.6.16-17-18"/>
      <sheetName val="2.6.19-20-21"/>
      <sheetName val="2.7.1-2-3"/>
      <sheetName val="2.7.4-5-6"/>
      <sheetName val="2.7.7-8-9"/>
      <sheetName val="2.7.10-11-12"/>
      <sheetName val="2.7.13-14-15"/>
      <sheetName val="2.7.16-17-18"/>
      <sheetName val="2.7.19-20-21"/>
      <sheetName val="2.7.22-23-24"/>
      <sheetName val="2.7.25-26-27"/>
      <sheetName val="2.7.28-29-30"/>
      <sheetName val="2.8.1.a"/>
      <sheetName val="2.8.1.b"/>
      <sheetName val="2.8.1.c"/>
      <sheetName val="2.8.2.a"/>
      <sheetName val="2.8.2.b"/>
      <sheetName val="2.8.2.c"/>
      <sheetName val="2.8.3.a"/>
      <sheetName val="2.8.3.b"/>
      <sheetName val="2.8.3.c"/>
      <sheetName val="2.8.4.a"/>
      <sheetName val="2.8.4.b"/>
      <sheetName val="2.8.4.c"/>
      <sheetName val="2.8.5.a"/>
      <sheetName val="2.8.5.b"/>
      <sheetName val="2.8.5.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2">
          <cell r="AI22">
            <v>50406.663339156257</v>
          </cell>
          <cell r="AJ22">
            <v>48039.481389632943</v>
          </cell>
        </row>
        <row r="23">
          <cell r="AI23">
            <v>439641</v>
          </cell>
          <cell r="AJ23">
            <v>135892</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
  <sheetViews>
    <sheetView tabSelected="1" view="pageBreakPreview" topLeftCell="B1" zoomScale="85" zoomScaleNormal="85" zoomScaleSheetLayoutView="85" workbookViewId="0">
      <selection activeCell="T2" sqref="T2"/>
    </sheetView>
  </sheetViews>
  <sheetFormatPr baseColWidth="10" defaultRowHeight="14.4" x14ac:dyDescent="0.3"/>
  <cols>
    <col min="1" max="1" width="4.21875" customWidth="1"/>
    <col min="13" max="13" width="4.109375" customWidth="1"/>
    <col min="14" max="14" width="6.44140625" customWidth="1"/>
  </cols>
  <sheetData/>
  <sheetProtection algorithmName="SHA-512" hashValue="dYq0XYugZ5MoWR4RazaNVEI25lIfYX0xcosrLrrTyLYI0pOKMPNU3/o28ABt76ig8wFh1uZijsybTGTWsP3aEg==" saltValue="VeNwwJ2NxvFahU3/bsifG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K15"/>
  <sheetViews>
    <sheetView view="pageBreakPreview" zoomScale="115" zoomScaleNormal="100" zoomScaleSheetLayoutView="115" workbookViewId="0">
      <selection activeCell="B4" sqref="B4"/>
    </sheetView>
  </sheetViews>
  <sheetFormatPr baseColWidth="10" defaultColWidth="11.33203125" defaultRowHeight="10.199999999999999" x14ac:dyDescent="0.2"/>
  <cols>
    <col min="1" max="1" width="4.21875" style="4" customWidth="1"/>
    <col min="2" max="2" width="2" style="4" customWidth="1"/>
    <col min="3" max="3" width="1.44140625" style="4" customWidth="1"/>
    <col min="4" max="10" width="11.33203125" style="4" customWidth="1"/>
    <col min="11" max="11" width="3" style="4" customWidth="1"/>
    <col min="12" max="16384" width="11.33203125" style="4"/>
  </cols>
  <sheetData>
    <row r="2" spans="2:11" ht="12" x14ac:dyDescent="0.2">
      <c r="B2" s="6" t="s">
        <v>159</v>
      </c>
    </row>
    <row r="3" spans="2:11" ht="12" x14ac:dyDescent="0.2">
      <c r="B3" s="6" t="s">
        <v>3</v>
      </c>
    </row>
    <row r="4" spans="2:11" ht="11.4" x14ac:dyDescent="0.2">
      <c r="B4" s="7" t="s">
        <v>189</v>
      </c>
    </row>
    <row r="5" spans="2:11" ht="11.4" x14ac:dyDescent="0.2">
      <c r="B5" s="7"/>
    </row>
    <row r="6" spans="2:11" x14ac:dyDescent="0.2">
      <c r="B6" s="91" t="s">
        <v>0</v>
      </c>
      <c r="C6" s="91"/>
      <c r="D6" s="91"/>
      <c r="E6" s="91"/>
      <c r="F6" s="91"/>
      <c r="G6" s="91"/>
      <c r="H6" s="91"/>
      <c r="I6" s="91"/>
      <c r="J6" s="91"/>
      <c r="K6" s="91"/>
    </row>
    <row r="7" spans="2:11" x14ac:dyDescent="0.2">
      <c r="B7" s="91"/>
      <c r="C7" s="91"/>
      <c r="D7" s="91"/>
      <c r="E7" s="91"/>
      <c r="F7" s="91"/>
      <c r="G7" s="91"/>
      <c r="H7" s="91"/>
      <c r="I7" s="91"/>
      <c r="J7" s="91"/>
      <c r="K7" s="91"/>
    </row>
    <row r="8" spans="2:11" ht="12" x14ac:dyDescent="0.2">
      <c r="B8" s="8"/>
      <c r="C8" s="8"/>
      <c r="D8" s="8"/>
      <c r="E8" s="8"/>
      <c r="F8" s="8"/>
      <c r="G8" s="8"/>
      <c r="H8" s="8"/>
      <c r="I8" s="8"/>
      <c r="J8" s="8"/>
      <c r="K8" s="8"/>
    </row>
    <row r="9" spans="2:11" ht="12" x14ac:dyDescent="0.25">
      <c r="B9" s="33" t="s">
        <v>1</v>
      </c>
      <c r="D9" s="8"/>
      <c r="E9" s="8"/>
      <c r="F9" s="8"/>
      <c r="G9" s="8"/>
      <c r="H9" s="8"/>
      <c r="I9" s="8"/>
      <c r="J9" s="8"/>
      <c r="K9" s="8"/>
    </row>
    <row r="10" spans="2:11" ht="12" x14ac:dyDescent="0.2">
      <c r="B10" s="8"/>
      <c r="C10" s="8"/>
      <c r="D10" s="8"/>
      <c r="E10" s="8"/>
      <c r="F10" s="8"/>
      <c r="G10" s="8"/>
      <c r="H10" s="8"/>
      <c r="I10" s="8"/>
      <c r="J10" s="8"/>
      <c r="K10" s="8"/>
    </row>
    <row r="11" spans="2:11" ht="12" x14ac:dyDescent="0.25">
      <c r="B11" s="33" t="str">
        <f>+'Haberes medios - Corrientes'!B2</f>
        <v>Haberes previsionales medios en Córdoba, según sistema y tipo de beneficio - Información trimestral</v>
      </c>
      <c r="D11" s="5"/>
    </row>
    <row r="12" spans="2:11" ht="12" x14ac:dyDescent="0.25">
      <c r="C12" s="34" t="s">
        <v>145</v>
      </c>
      <c r="D12" s="5"/>
    </row>
    <row r="13" spans="2:11" ht="12" x14ac:dyDescent="0.25">
      <c r="B13" s="5"/>
      <c r="C13" s="34" t="s">
        <v>139</v>
      </c>
      <c r="D13" s="5"/>
    </row>
    <row r="14" spans="2:11" ht="12" x14ac:dyDescent="0.25">
      <c r="C14" s="5"/>
      <c r="D14" s="5"/>
    </row>
    <row r="15" spans="2:11" ht="12" x14ac:dyDescent="0.25">
      <c r="B15" s="33" t="str">
        <f>+Beneficios!B2</f>
        <v>Beneficios previsionales en Córdoba, según sistema y tipo de beneficio - Información trimestral</v>
      </c>
    </row>
  </sheetData>
  <mergeCells count="1">
    <mergeCell ref="B6:K7"/>
  </mergeCells>
  <hyperlinks>
    <hyperlink ref="B9" location="Glosario!A1" display="Glosario" xr:uid="{00000000-0004-0000-0100-000001000000}"/>
    <hyperlink ref="B15" location="Beneficios!B2" display="Beneficios!B2" xr:uid="{8666219A-BC36-4AE7-B320-B4BC642D5D87}"/>
    <hyperlink ref="C12" location="'Haberes medios - Corrientes'!B2" display="En pesos corrientes " xr:uid="{6812B303-7C72-4791-ADD8-20540DC3E93B}"/>
    <hyperlink ref="C13" location="'Haberes medios - Constantes'!B2" display="En pesos constantes a cierre de mes del último trimestre publicado" xr:uid="{A4B6BCDD-3AB5-40E1-A761-1BEB5E5F0FA9}"/>
  </hyperlinks>
  <pageMargins left="0.7" right="0.7"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2:K12"/>
  <sheetViews>
    <sheetView view="pageBreakPreview" zoomScaleNormal="100" zoomScaleSheetLayoutView="100" workbookViewId="0">
      <selection activeCell="B4" sqref="B4"/>
    </sheetView>
  </sheetViews>
  <sheetFormatPr baseColWidth="10" defaultColWidth="6" defaultRowHeight="14.4" x14ac:dyDescent="0.3"/>
  <cols>
    <col min="1" max="1" width="2.44140625" style="1" customWidth="1"/>
    <col min="2" max="11" width="12.21875" style="1" customWidth="1"/>
    <col min="12" max="16384" width="6" style="1"/>
  </cols>
  <sheetData>
    <row r="2" spans="2:11" x14ac:dyDescent="0.3">
      <c r="B2" s="6" t="s">
        <v>159</v>
      </c>
      <c r="C2" s="4"/>
      <c r="D2" s="4"/>
      <c r="E2" s="4"/>
      <c r="F2" s="4"/>
      <c r="G2" s="4"/>
      <c r="H2" s="4"/>
      <c r="I2" s="4"/>
      <c r="J2" s="4"/>
      <c r="K2" s="4"/>
    </row>
    <row r="3" spans="2:11" x14ac:dyDescent="0.3">
      <c r="B3" s="6" t="s">
        <v>3</v>
      </c>
      <c r="C3" s="4"/>
      <c r="D3" s="4"/>
      <c r="E3" s="4"/>
      <c r="F3" s="4"/>
      <c r="G3" s="4"/>
      <c r="H3" s="4"/>
      <c r="I3" s="4"/>
      <c r="J3" s="4"/>
      <c r="K3" s="4"/>
    </row>
    <row r="4" spans="2:11" x14ac:dyDescent="0.3">
      <c r="B4" s="7" t="s">
        <v>189</v>
      </c>
      <c r="C4" s="4"/>
      <c r="D4" s="4"/>
      <c r="E4" s="4"/>
      <c r="F4" s="4"/>
      <c r="G4" s="4"/>
      <c r="H4" s="4"/>
      <c r="I4" s="4"/>
      <c r="J4" s="4"/>
      <c r="K4" s="4"/>
    </row>
    <row r="5" spans="2:11" x14ac:dyDescent="0.3">
      <c r="B5" s="7"/>
      <c r="C5" s="4"/>
      <c r="D5" s="4"/>
      <c r="E5" s="4"/>
      <c r="F5" s="4"/>
      <c r="G5" s="4"/>
      <c r="H5" s="4"/>
      <c r="I5" s="4"/>
      <c r="J5" s="4"/>
      <c r="K5" s="4"/>
    </row>
    <row r="6" spans="2:11" x14ac:dyDescent="0.3">
      <c r="B6" s="91" t="s">
        <v>2</v>
      </c>
      <c r="C6" s="91"/>
      <c r="D6" s="91"/>
      <c r="E6" s="91"/>
      <c r="F6" s="91"/>
      <c r="G6" s="91"/>
      <c r="H6" s="91"/>
      <c r="I6" s="91"/>
      <c r="J6" s="91"/>
      <c r="K6" s="91"/>
    </row>
    <row r="7" spans="2:11" x14ac:dyDescent="0.3">
      <c r="B7" s="91"/>
      <c r="C7" s="91"/>
      <c r="D7" s="91"/>
      <c r="E7" s="91"/>
      <c r="F7" s="91"/>
      <c r="G7" s="91"/>
      <c r="H7" s="91"/>
      <c r="I7" s="91"/>
      <c r="J7" s="91"/>
      <c r="K7" s="91"/>
    </row>
    <row r="9" spans="2:11" ht="43.2" customHeight="1" x14ac:dyDescent="0.3">
      <c r="B9" s="93" t="s">
        <v>127</v>
      </c>
      <c r="C9" s="94"/>
      <c r="D9" s="94"/>
      <c r="E9" s="94"/>
      <c r="F9" s="94"/>
      <c r="G9" s="94"/>
      <c r="H9" s="94"/>
      <c r="I9" s="94"/>
      <c r="J9" s="94"/>
      <c r="K9" s="94"/>
    </row>
    <row r="10" spans="2:11" ht="33" customHeight="1" x14ac:dyDescent="0.3">
      <c r="B10" s="95" t="s">
        <v>49</v>
      </c>
      <c r="C10" s="95"/>
      <c r="D10" s="95"/>
      <c r="E10" s="95"/>
      <c r="F10" s="95"/>
      <c r="G10" s="95"/>
      <c r="H10" s="95"/>
      <c r="I10" s="95"/>
      <c r="J10" s="95"/>
      <c r="K10" s="95"/>
    </row>
    <row r="11" spans="2:11" ht="39.75" customHeight="1" x14ac:dyDescent="0.3">
      <c r="B11" s="95" t="s">
        <v>128</v>
      </c>
      <c r="C11" s="95"/>
      <c r="D11" s="95"/>
      <c r="E11" s="95"/>
      <c r="F11" s="95"/>
      <c r="G11" s="95"/>
      <c r="H11" s="95"/>
      <c r="I11" s="95"/>
      <c r="J11" s="95"/>
      <c r="K11" s="95"/>
    </row>
    <row r="12" spans="2:11" ht="17.399999999999999" customHeight="1" x14ac:dyDescent="0.3">
      <c r="B12" s="92" t="s">
        <v>129</v>
      </c>
      <c r="C12" s="92"/>
      <c r="D12" s="92"/>
      <c r="E12" s="92"/>
      <c r="F12" s="92"/>
      <c r="G12" s="92"/>
      <c r="H12" s="92"/>
      <c r="I12" s="92"/>
      <c r="J12" s="92"/>
      <c r="K12" s="92"/>
    </row>
  </sheetData>
  <mergeCells count="5">
    <mergeCell ref="B12:K12"/>
    <mergeCell ref="B6:K7"/>
    <mergeCell ref="B9:K9"/>
    <mergeCell ref="B10:K10"/>
    <mergeCell ref="B11:K11"/>
  </mergeCell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F360-3CCB-4428-9ABF-2AE9497E53CE}">
  <sheetPr codeName="Hoja4"/>
  <dimension ref="B2:AQ51"/>
  <sheetViews>
    <sheetView zoomScale="85" zoomScaleNormal="85" workbookViewId="0">
      <pane xSplit="2" ySplit="5" topLeftCell="C6" activePane="bottomRight" state="frozen"/>
      <selection activeCell="G351" sqref="G351"/>
      <selection pane="topRight" activeCell="G351" sqref="G351"/>
      <selection pane="bottomLeft" activeCell="G351" sqref="G351"/>
      <selection pane="bottomRight" activeCell="AK17" sqref="AK17"/>
    </sheetView>
  </sheetViews>
  <sheetFormatPr baseColWidth="10" defaultColWidth="11" defaultRowHeight="14.4" x14ac:dyDescent="0.3"/>
  <cols>
    <col min="1" max="1" width="3.109375" style="1" customWidth="1"/>
    <col min="2" max="2" width="57.5546875" style="1" customWidth="1"/>
    <col min="3" max="3" width="12.44140625" style="1" customWidth="1"/>
    <col min="4" max="24" width="11.88671875" style="1" customWidth="1"/>
    <col min="25" max="30" width="11.77734375" style="1" customWidth="1"/>
    <col min="31" max="35" width="12" style="1" customWidth="1"/>
    <col min="36" max="36" width="11.88671875" style="1" customWidth="1"/>
    <col min="37" max="37" width="12.6640625" style="1" customWidth="1"/>
    <col min="38" max="38" width="12.21875" style="1" customWidth="1"/>
    <col min="39" max="39" width="14.109375" style="1" customWidth="1"/>
    <col min="40" max="40" width="13.77734375" style="1" customWidth="1"/>
    <col min="41" max="42" width="13.88671875" style="1" bestFit="1" customWidth="1"/>
    <col min="43" max="16384" width="11" style="1"/>
  </cols>
  <sheetData>
    <row r="2" spans="2:43" ht="18" x14ac:dyDescent="0.35">
      <c r="B2" s="2" t="s">
        <v>50</v>
      </c>
      <c r="W2" s="22"/>
    </row>
    <row r="3" spans="2:43" x14ac:dyDescent="0.3">
      <c r="B3" s="3" t="s">
        <v>146</v>
      </c>
      <c r="R3" s="22"/>
      <c r="S3" s="22"/>
      <c r="W3" s="22"/>
      <c r="AA3" s="22"/>
      <c r="AE3" s="22"/>
      <c r="AI3" s="22"/>
    </row>
    <row r="5" spans="2:43" x14ac:dyDescent="0.3">
      <c r="B5" s="35" t="s">
        <v>134</v>
      </c>
      <c r="C5" s="36" t="s">
        <v>5</v>
      </c>
      <c r="D5" s="36" t="s">
        <v>6</v>
      </c>
      <c r="E5" s="36" t="s">
        <v>7</v>
      </c>
      <c r="F5" s="36" t="s">
        <v>8</v>
      </c>
      <c r="G5" s="36" t="s">
        <v>9</v>
      </c>
      <c r="H5" s="36" t="s">
        <v>10</v>
      </c>
      <c r="I5" s="36" t="s">
        <v>11</v>
      </c>
      <c r="J5" s="36" t="s">
        <v>12</v>
      </c>
      <c r="K5" s="37" t="s">
        <v>13</v>
      </c>
      <c r="L5" s="36" t="s">
        <v>14</v>
      </c>
      <c r="M5" s="36" t="s">
        <v>15</v>
      </c>
      <c r="N5" s="38" t="s">
        <v>16</v>
      </c>
      <c r="O5" s="36" t="s">
        <v>17</v>
      </c>
      <c r="P5" s="36" t="s">
        <v>18</v>
      </c>
      <c r="Q5" s="36" t="s">
        <v>19</v>
      </c>
      <c r="R5" s="36" t="s">
        <v>20</v>
      </c>
      <c r="S5" s="37" t="s">
        <v>21</v>
      </c>
      <c r="T5" s="36" t="s">
        <v>22</v>
      </c>
      <c r="U5" s="36" t="s">
        <v>23</v>
      </c>
      <c r="V5" s="38" t="s">
        <v>24</v>
      </c>
      <c r="W5" s="36" t="s">
        <v>25</v>
      </c>
      <c r="X5" s="36" t="s">
        <v>26</v>
      </c>
      <c r="Y5" s="36" t="s">
        <v>27</v>
      </c>
      <c r="Z5" s="36" t="s">
        <v>28</v>
      </c>
      <c r="AA5" s="37" t="s">
        <v>29</v>
      </c>
      <c r="AB5" s="36" t="s">
        <v>30</v>
      </c>
      <c r="AC5" s="36" t="s">
        <v>31</v>
      </c>
      <c r="AD5" s="38" t="s">
        <v>32</v>
      </c>
      <c r="AE5" s="36" t="s">
        <v>33</v>
      </c>
      <c r="AF5" s="36" t="s">
        <v>34</v>
      </c>
      <c r="AG5" s="36" t="s">
        <v>35</v>
      </c>
      <c r="AH5" s="36" t="s">
        <v>36</v>
      </c>
      <c r="AI5" s="36" t="s">
        <v>37</v>
      </c>
      <c r="AJ5" s="36" t="s">
        <v>149</v>
      </c>
      <c r="AK5" s="36" t="s">
        <v>150</v>
      </c>
      <c r="AL5" s="38" t="s">
        <v>151</v>
      </c>
      <c r="AM5" s="36" t="s">
        <v>162</v>
      </c>
      <c r="AN5" s="36" t="s">
        <v>163</v>
      </c>
      <c r="AO5" s="36" t="s">
        <v>179</v>
      </c>
      <c r="AP5" s="38" t="s">
        <v>197</v>
      </c>
    </row>
    <row r="6" spans="2:43" x14ac:dyDescent="0.3">
      <c r="B6" s="39" t="s">
        <v>147</v>
      </c>
      <c r="C6" s="41">
        <f>+((C7*Beneficios!C7)+(Beneficios!C8*'Haberes medios - Corrientes'!C8))/Beneficios!C6</f>
        <v>6300.3246532290223</v>
      </c>
      <c r="D6" s="41">
        <f>+((D7*Beneficios!D7)+(Beneficios!D8*'Haberes medios - Corrientes'!D8))/Beneficios!D6</f>
        <v>6329.8418128542035</v>
      </c>
      <c r="E6" s="41">
        <f>+((E7*Beneficios!E7)+(Beneficios!E8*'Haberes medios - Corrientes'!E8))/Beneficios!E6</f>
        <v>7223.7807640993924</v>
      </c>
      <c r="F6" s="41">
        <f>+((F7*Beneficios!F7)+(Beneficios!F8*'Haberes medios - Corrientes'!F8))/Beneficios!F6</f>
        <v>7275.9203503409281</v>
      </c>
      <c r="G6" s="41">
        <f>+((G7*Beneficios!G7)+(Beneficios!G8*'Haberes medios - Corrientes'!G8))/Beneficios!G6</f>
        <v>8331.9769515344124</v>
      </c>
      <c r="H6" s="41">
        <f>+((H7*Beneficios!H7)+(Beneficios!H8*'Haberes medios - Corrientes'!H8))/Beneficios!H6</f>
        <v>8509.435181545472</v>
      </c>
      <c r="I6" s="41">
        <f>+((I7*Beneficios!I7)+(Beneficios!I8*'Haberes medios - Corrientes'!I8))/Beneficios!I6</f>
        <v>9511.1905332029182</v>
      </c>
      <c r="J6" s="41">
        <f>+((J7*Beneficios!J7)+(Beneficios!J8*'Haberes medios - Corrientes'!J8))/Beneficios!J6</f>
        <v>9574.3890971253477</v>
      </c>
      <c r="K6" s="42">
        <f>+((K7*Beneficios!K7)+(Beneficios!K8*'Haberes medios - Corrientes'!K8))/Beneficios!K6</f>
        <v>10650.95313515451</v>
      </c>
      <c r="L6" s="41">
        <f>+((L7*Beneficios!L7)+(Beneficios!L8*'Haberes medios - Corrientes'!L8))/Beneficios!L6</f>
        <v>10904.660826525489</v>
      </c>
      <c r="M6" s="41">
        <f>+((M7*Beneficios!M7)+(Beneficios!M8*'Haberes medios - Corrientes'!M8))/Beneficios!M6</f>
        <v>12119.547220759505</v>
      </c>
      <c r="N6" s="43">
        <f>+((N7*Beneficios!N7)+(Beneficios!N8*'Haberes medios - Corrientes'!N8))/Beneficios!N6</f>
        <v>12213.183392242876</v>
      </c>
      <c r="O6" s="41">
        <f>+((O7*Beneficios!O7)+(Beneficios!O8*'Haberes medios - Corrientes'!O8))/Beneficios!O6</f>
        <v>12977.33805802942</v>
      </c>
      <c r="P6" s="41">
        <f>+((P7*Beneficios!P7)+(Beneficios!P8*'Haberes medios - Corrientes'!P8))/Beneficios!P6</f>
        <v>13773.178297743822</v>
      </c>
      <c r="Q6" s="41">
        <f>+((Q7*Beneficios!Q7)+(Beneficios!Q8*'Haberes medios - Corrientes'!Q8))/Beneficios!Q6</f>
        <v>14783.705513730802</v>
      </c>
      <c r="R6" s="41">
        <f>+((R7*Beneficios!R7)+(Beneficios!R8*'Haberes medios - Corrientes'!R8))/Beneficios!R6</f>
        <v>16062.680485510482</v>
      </c>
      <c r="S6" s="42">
        <f>+((S7*Beneficios!S7)+(Beneficios!S8*'Haberes medios - Corrientes'!S8))/Beneficios!S6</f>
        <v>17846.729840707543</v>
      </c>
      <c r="T6" s="41">
        <f>+((T7*Beneficios!T7)+(Beneficios!T8*'Haberes medios - Corrientes'!T8))/Beneficios!T6</f>
        <v>19748.476254693109</v>
      </c>
      <c r="U6" s="41">
        <f>+((U7*Beneficios!U7)+(Beneficios!U8*'Haberes medios - Corrientes'!U8))/Beneficios!U6</f>
        <v>21862.318793002501</v>
      </c>
      <c r="V6" s="43">
        <f>+((V7*Beneficios!V7)+(Beneficios!V8*'Haberes medios - Corrientes'!V8))/Beneficios!V6</f>
        <v>23729.266645149812</v>
      </c>
      <c r="W6" s="41">
        <f>+((W7*Beneficios!W7)+(Beneficios!W8*'Haberes medios - Corrientes'!W8))/Beneficios!W6</f>
        <v>24701.14039375812</v>
      </c>
      <c r="X6" s="41">
        <f>+((X7*Beneficios!X7)+(Beneficios!X8*'Haberes medios - Corrientes'!X8))/Beneficios!X6</f>
        <v>25926.295027757769</v>
      </c>
      <c r="Y6" s="41">
        <f>+((Y7*Beneficios!Y7)+(Beneficios!Y8*'Haberes medios - Corrientes'!Y8))/Beneficios!Y6</f>
        <v>27732.817844835736</v>
      </c>
      <c r="Z6" s="41">
        <f>+((Z7*Beneficios!Z7)+(Beneficios!Z8*'Haberes medios - Corrientes'!Z8))/Beneficios!Z6</f>
        <v>29156.493741825783</v>
      </c>
      <c r="AA6" s="42">
        <f>+((AA7*Beneficios!AA7)+(Beneficios!AA8*'Haberes medios - Corrientes'!AA8))/Beneficios!AA6</f>
        <v>31355.689112464137</v>
      </c>
      <c r="AB6" s="41">
        <f>+((AB7*Beneficios!AB7)+(Beneficios!AB8*'Haberes medios - Corrientes'!AB8))/Beneficios!AB6</f>
        <v>34826.789326475839</v>
      </c>
      <c r="AC6" s="41">
        <f>+((AC7*Beneficios!AC7)+(Beneficios!AC8*'Haberes medios - Corrientes'!AC8))/Beneficios!AC6</f>
        <v>38912.416055265312</v>
      </c>
      <c r="AD6" s="43">
        <f>+((AD7*Beneficios!AD7)+(Beneficios!AD8*'Haberes medios - Corrientes'!AD8))/Beneficios!AD6</f>
        <v>43626.701045217349</v>
      </c>
      <c r="AE6" s="41">
        <f>+((AE7*Beneficios!AE7)+(Beneficios!AE8*'Haberes medios - Corrientes'!AE8))/Beneficios!AE6</f>
        <v>48820.243312508777</v>
      </c>
      <c r="AF6" s="41">
        <f>+((AF7*Beneficios!AF7)+(Beneficios!AF8*'Haberes medios - Corrientes'!AF8))/Beneficios!AF6</f>
        <v>57122.238578189143</v>
      </c>
      <c r="AG6" s="41">
        <f>+((AG7*Beneficios!AG7)+(Beneficios!AG8*'Haberes medios - Corrientes'!AG8))/Beneficios!AG6</f>
        <v>66507.792108529553</v>
      </c>
      <c r="AH6" s="41">
        <f>+((AH7*Beneficios!AH7)+(Beneficios!AH8*'Haberes medios - Corrientes'!AH8))/Beneficios!AH6</f>
        <v>78251.619416779547</v>
      </c>
      <c r="AI6" s="41">
        <f>+((AI7*Beneficios!AI7)+(Beneficios!AI8*'Haberes medios - Corrientes'!AI8))/Beneficios!AI6</f>
        <v>93626.751188877795</v>
      </c>
      <c r="AJ6" s="42">
        <f>+((AJ7*Beneficios!AJ7)+(Beneficios!AJ8*'Haberes medios - Corrientes'!AJ8))/Beneficios!AJ6</f>
        <v>123825.72978695702</v>
      </c>
      <c r="AK6" s="44">
        <f>+((AK7*Beneficios!AK7)+(Beneficios!AK8*'Haberes medios - Corrientes'!AK8))/Beneficios!AK6</f>
        <v>167100.69504433061</v>
      </c>
      <c r="AL6" s="44">
        <f>+((AL7*Beneficios!AL7)+(Beneficios!AL8*'Haberes medios - Corrientes'!AL8))/Beneficios!AL6</f>
        <v>212100.54506458188</v>
      </c>
      <c r="AM6" s="41">
        <f>+((AM7*Beneficios!AM7)+(Beneficios!AM8*'Haberes medios - Corrientes'!AM8))/Beneficios!AM6</f>
        <v>269118.59188641544</v>
      </c>
      <c r="AN6" s="43">
        <f>+((AN7*Beneficios!AN7)+(Beneficios!AN8*'Haberes medios - Corrientes'!AN8))/Beneficios!AN6</f>
        <v>370397.48408629937</v>
      </c>
      <c r="AO6" s="44">
        <f>+((AO7*Beneficios!AO7)+(Beneficios!AO8*'Haberes medios - Corrientes'!AO8))/Beneficios!AO6</f>
        <v>425688.32055655564</v>
      </c>
      <c r="AP6" s="42">
        <f>+((AP7*Beneficios!AP7)+(Beneficios!AP8*'Haberes medios - Corrientes'!AP8))/Beneficios!AP6</f>
        <v>474094.88750673563</v>
      </c>
    </row>
    <row r="7" spans="2:43" x14ac:dyDescent="0.3">
      <c r="B7" s="10" t="s">
        <v>39</v>
      </c>
      <c r="C7" s="45">
        <f>+((C10*Beneficios!C10)+(Beneficios!C13*'Haberes medios - Corrientes'!C13)+('Haberes medios - Corrientes'!C21*Beneficios!C21))/Beneficios!C7</f>
        <v>6929.4600452150253</v>
      </c>
      <c r="D7" s="46">
        <f>+((D10*Beneficios!D10)+(Beneficios!D13*'Haberes medios - Corrientes'!D13)+('Haberes medios - Corrientes'!D21*Beneficios!D21))/Beneficios!D7</f>
        <v>6947.1959192311306</v>
      </c>
      <c r="E7" s="46">
        <f>+((E10*Beneficios!E10)+(Beneficios!E13*'Haberes medios - Corrientes'!E13)+('Haberes medios - Corrientes'!E21*Beneficios!E21))/Beneficios!E7</f>
        <v>7930.3968297611245</v>
      </c>
      <c r="F7" s="47">
        <f>+((F10*Beneficios!F10)+(Beneficios!F13*'Haberes medios - Corrientes'!F13)+('Haberes medios - Corrientes'!F21*Beneficios!F21))/Beneficios!F7</f>
        <v>7971.7472380973577</v>
      </c>
      <c r="G7" s="45">
        <f>+((G10*Beneficios!G10)+(Beneficios!G13*'Haberes medios - Corrientes'!G13)+('Haberes medios - Corrientes'!G21*Beneficios!G21))/Beneficios!G7</f>
        <v>9129.7942612548395</v>
      </c>
      <c r="H7" s="46">
        <f>+((H10*Beneficios!H10)+(Beneficios!H13*'Haberes medios - Corrientes'!H13)+('Haberes medios - Corrientes'!H21*Beneficios!H21))/Beneficios!H7</f>
        <v>9311.3222550433584</v>
      </c>
      <c r="I7" s="46">
        <f>+((I10*Beneficios!I10)+(Beneficios!I13*'Haberes medios - Corrientes'!I13)+('Haberes medios - Corrientes'!I21*Beneficios!I21))/Beneficios!I7</f>
        <v>10394.823883360232</v>
      </c>
      <c r="J7" s="47">
        <f>+((J10*Beneficios!J10)+(Beneficios!J13*'Haberes medios - Corrientes'!J13)+('Haberes medios - Corrientes'!J21*Beneficios!J21))/Beneficios!J7</f>
        <v>10454.011553032593</v>
      </c>
      <c r="K7" s="46">
        <f>+((K10*Beneficios!K10)+(Beneficios!K13*'Haberes medios - Corrientes'!K13)+('Haberes medios - Corrientes'!K21*Beneficios!K21))/Beneficios!K7</f>
        <v>11624.352114760102</v>
      </c>
      <c r="L7" s="46">
        <f>+((L10*Beneficios!L10)+(Beneficios!L13*'Haberes medios - Corrientes'!L13)+('Haberes medios - Corrientes'!L21*Beneficios!L21))/Beneficios!L7</f>
        <v>11939.222681721158</v>
      </c>
      <c r="M7" s="46">
        <f>+((M10*Beneficios!M10)+(Beneficios!M13*'Haberes medios - Corrientes'!M13)+('Haberes medios - Corrientes'!M21*Beneficios!M21))/Beneficios!M7</f>
        <v>13270.406608247235</v>
      </c>
      <c r="N7" s="46">
        <f>+((N10*Beneficios!N10)+(Beneficios!N13*'Haberes medios - Corrientes'!N13)+('Haberes medios - Corrientes'!N21*Beneficios!N21))/Beneficios!N7</f>
        <v>13372.536522261262</v>
      </c>
      <c r="O7" s="45">
        <f>+((O10*Beneficios!O10)+(Beneficios!O13*'Haberes medios - Corrientes'!O13)+('Haberes medios - Corrientes'!O21*Beneficios!O21))/Beneficios!O7</f>
        <v>14244.33842670432</v>
      </c>
      <c r="P7" s="46">
        <f>+((P10*Beneficios!P10)+(Beneficios!P13*'Haberes medios - Corrientes'!P13)+('Haberes medios - Corrientes'!P21*Beneficios!P21))/Beneficios!P7</f>
        <v>15129.195077246804</v>
      </c>
      <c r="Q7" s="46">
        <f>+((Q10*Beneficios!Q10)+(Beneficios!Q13*'Haberes medios - Corrientes'!Q13)+('Haberes medios - Corrientes'!Q21*Beneficios!Q21))/Beneficios!Q7</f>
        <v>16261.575659704147</v>
      </c>
      <c r="R7" s="47">
        <f>+((R10*Beneficios!R10)+(Beneficios!R13*'Haberes medios - Corrientes'!R13)+('Haberes medios - Corrientes'!R21*Beneficios!R21))/Beneficios!R7</f>
        <v>17678.962454617755</v>
      </c>
      <c r="S7" s="46">
        <f>+((S10*Beneficios!S10)+(Beneficios!S13*'Haberes medios - Corrientes'!S13)+('Haberes medios - Corrientes'!S21*Beneficios!S21))/Beneficios!S7</f>
        <v>19635.046221025968</v>
      </c>
      <c r="T7" s="46">
        <f>+((T10*Beneficios!T10)+(Beneficios!T13*'Haberes medios - Corrientes'!T13)+('Haberes medios - Corrientes'!T21*Beneficios!T21))/Beneficios!T7</f>
        <v>21743.840266776144</v>
      </c>
      <c r="U7" s="46">
        <f>+((U10*Beneficios!U10)+(Beneficios!U13*'Haberes medios - Corrientes'!U13)+('Haberes medios - Corrientes'!U21*Beneficios!U21))/Beneficios!U7</f>
        <v>24043.658606062356</v>
      </c>
      <c r="V7" s="46">
        <f>+((V10*Beneficios!V10)+(Beneficios!V13*'Haberes medios - Corrientes'!V13)+('Haberes medios - Corrientes'!V21*Beneficios!V21))/Beneficios!V7</f>
        <v>26078.806346983241</v>
      </c>
      <c r="W7" s="45">
        <f>+((W10*Beneficios!W10)+(Beneficios!W13*'Haberes medios - Corrientes'!W13)+('Haberes medios - Corrientes'!W21*Beneficios!W21))/Beneficios!W7</f>
        <v>27070.345249619488</v>
      </c>
      <c r="X7" s="46">
        <f>+((X10*Beneficios!X10)+(Beneficios!X13*'Haberes medios - Corrientes'!X13)+('Haberes medios - Corrientes'!X21*Beneficios!X21))/Beneficios!X7</f>
        <v>28435.509290760176</v>
      </c>
      <c r="Y7" s="46">
        <f>+((Y10*Beneficios!Y10)+(Beneficios!Y13*'Haberes medios - Corrientes'!Y13)+('Haberes medios - Corrientes'!Y21*Beneficios!Y21))/Beneficios!Y7</f>
        <v>30474.934061026903</v>
      </c>
      <c r="Z7" s="47">
        <f>+((Z10*Beneficios!Z10)+(Beneficios!Z13*'Haberes medios - Corrientes'!Z13)+('Haberes medios - Corrientes'!Z21*Beneficios!Z21))/Beneficios!Z7</f>
        <v>32114.072413937298</v>
      </c>
      <c r="AA7" s="46">
        <f>+((AA10*Beneficios!AA10)+(Beneficios!AA13*'Haberes medios - Corrientes'!AA13)+('Haberes medios - Corrientes'!AA21*Beneficios!AA21))/Beneficios!AA7</f>
        <v>34627.355395500672</v>
      </c>
      <c r="AB7" s="46">
        <f>+((AB10*Beneficios!AB10)+(Beneficios!AB13*'Haberes medios - Corrientes'!AB13)+('Haberes medios - Corrientes'!AB21*Beneficios!AB21))/Beneficios!AB7</f>
        <v>38503.852802641406</v>
      </c>
      <c r="AC7" s="46">
        <f>+((AC10*Beneficios!AC10)+(Beneficios!AC13*'Haberes medios - Corrientes'!AC13)+('Haberes medios - Corrientes'!AC21*Beneficios!AC21))/Beneficios!AC7</f>
        <v>42989.307534134576</v>
      </c>
      <c r="AD7" s="46">
        <f>+((AD10*Beneficios!AD10)+(Beneficios!AD13*'Haberes medios - Corrientes'!AD13)+('Haberes medios - Corrientes'!AD21*Beneficios!AD21))/Beneficios!AD7</f>
        <v>48169.871536766994</v>
      </c>
      <c r="AE7" s="45">
        <f>+((AE10*Beneficios!AE10)+(Beneficios!AE13*'Haberes medios - Corrientes'!AE13)+('Haberes medios - Corrientes'!AE21*Beneficios!AE21))/Beneficios!AE7</f>
        <v>53980.037751787371</v>
      </c>
      <c r="AF7" s="46">
        <f>+((AF10*Beneficios!AF10)+(Beneficios!AF13*'Haberes medios - Corrientes'!AF13)+('Haberes medios - Corrientes'!AF21*Beneficios!AF21))/Beneficios!AF7</f>
        <v>63342.605307117679</v>
      </c>
      <c r="AG7" s="46">
        <f>+((AG10*Beneficios!AG10)+(Beneficios!AG13*'Haberes medios - Corrientes'!AG13)+('Haberes medios - Corrientes'!AG21*Beneficios!AG21))/Beneficios!AG7</f>
        <v>73874.439392357774</v>
      </c>
      <c r="AH7" s="47">
        <f>+((AH10*Beneficios!AH10)+(Beneficios!AH13*'Haberes medios - Corrientes'!AH13)+('Haberes medios - Corrientes'!AH21*Beneficios!AH21))/Beneficios!AH7</f>
        <v>87326.403479478875</v>
      </c>
      <c r="AI7" s="45">
        <f>+((AI10*Beneficios!AI10)+(Beneficios!AI13*'Haberes medios - Corrientes'!AI13)+('Haberes medios - Corrientes'!AI21*Beneficios!AI21))/Beneficios!AI7</f>
        <v>105143.19512307785</v>
      </c>
      <c r="AJ7" s="46">
        <f>+((AJ10*Beneficios!AJ10)+(Beneficios!AJ13*'Haberes medios - Corrientes'!AJ13)+('Haberes medios - Corrientes'!AJ21*Beneficios!AJ21))/Beneficios!AJ7</f>
        <v>138745.2712848995</v>
      </c>
      <c r="AK7" s="46">
        <f>+((AK10*Beneficios!AK10)+(Beneficios!AK13*'Haberes medios - Corrientes'!AK13)+('Haberes medios - Corrientes'!AK21*Beneficios!AK21))/Beneficios!AK7</f>
        <v>186494.55547846443</v>
      </c>
      <c r="AL7" s="46">
        <f>+((AL10*Beneficios!AL10)+(Beneficios!AL13*'Haberes medios - Corrientes'!AL13)+('Haberes medios - Corrientes'!AL21*Beneficios!AL21))/Beneficios!AL7</f>
        <v>236323.95988637893</v>
      </c>
      <c r="AM7" s="45">
        <f>+((AM10*Beneficios!AM10)+(Beneficios!AM13*'Haberes medios - Corrientes'!AM13)+('Haberes medios - Corrientes'!AM21*Beneficios!AM21))/Beneficios!AM7</f>
        <v>297359.82288983074</v>
      </c>
      <c r="AN7" s="46">
        <f>+((AN10*Beneficios!AN10)+(Beneficios!AN13*'Haberes medios - Corrientes'!AN13)+('Haberes medios - Corrientes'!AN21*Beneficios!AN21))/Beneficios!AN7</f>
        <v>411416.26786494709</v>
      </c>
      <c r="AO7" s="46">
        <f>+((AO10*Beneficios!AO10)+(Beneficios!AO13*'Haberes medios - Corrientes'!AO13)+('Haberes medios - Corrientes'!AO21*Beneficios!AO21))/Beneficios!AO7</f>
        <v>473727.8017185512</v>
      </c>
      <c r="AP7" s="47">
        <f>+((AP10*Beneficios!AP10)+(Beneficios!AP13*'Haberes medios - Corrientes'!AP13)+('Haberes medios - Corrientes'!AP21*Beneficios!AP21))/Beneficios!AP7</f>
        <v>527235.38232484716</v>
      </c>
    </row>
    <row r="8" spans="2:43" x14ac:dyDescent="0.3">
      <c r="B8" s="11" t="s">
        <v>40</v>
      </c>
      <c r="C8" s="48">
        <f>+((C11*Beneficios!C11)+(Beneficios!C14*'Haberes medios - Corrientes'!C14)+('Haberes medios - Corrientes'!C22*Beneficios!C22))/Beneficios!C8</f>
        <v>4949.3264321949719</v>
      </c>
      <c r="D8" s="49">
        <f>+((D11*Beneficios!D11)+(Beneficios!D14*'Haberes medios - Corrientes'!D14)+('Haberes medios - Corrientes'!D22*Beneficios!D22))/Beneficios!D8</f>
        <v>4991.9124950249779</v>
      </c>
      <c r="E8" s="49">
        <f>+((E11*Beneficios!E11)+(Beneficios!E14*'Haberes medios - Corrientes'!E14)+('Haberes medios - Corrientes'!E22*Beneficios!E22))/Beneficios!E8</f>
        <v>5679.1264716331398</v>
      </c>
      <c r="F8" s="50">
        <f>+((F11*Beneficios!F11)+(Beneficios!F14*'Haberes medios - Corrientes'!F14)+('Haberes medios - Corrientes'!F22*Beneficios!F22))/Beneficios!F8</f>
        <v>5741.3591366803757</v>
      </c>
      <c r="G8" s="48">
        <f>+((G11*Beneficios!G11)+(Beneficios!G14*'Haberes medios - Corrientes'!G14)+('Haberes medios - Corrientes'!G22*Beneficios!G22))/Beneficios!G8</f>
        <v>6565.7111632898577</v>
      </c>
      <c r="H8" s="49">
        <f>+((H11*Beneficios!H11)+(Beneficios!H14*'Haberes medios - Corrientes'!H14)+('Haberes medios - Corrientes'!H22*Beneficios!H22))/Beneficios!H8</f>
        <v>6723.2598278382329</v>
      </c>
      <c r="I8" s="49">
        <f>+((I11*Beneficios!I11)+(Beneficios!I14*'Haberes medios - Corrientes'!I14)+('Haberes medios - Corrientes'!I22*Beneficios!I22))/Beneficios!I8</f>
        <v>7539.6230599219634</v>
      </c>
      <c r="J8" s="50">
        <f>+((J11*Beneficios!J11)+(Beneficios!J14*'Haberes medios - Corrientes'!J14)+('Haberes medios - Corrientes'!J22*Beneficios!J22))/Beneficios!J8</f>
        <v>7604.8280716444551</v>
      </c>
      <c r="K8" s="49">
        <f>+((K11*Beneficios!K11)+(Beneficios!K14*'Haberes medios - Corrientes'!K14)+('Haberes medios - Corrientes'!K22*Beneficios!K22))/Beneficios!K8</f>
        <v>8483.0227093667236</v>
      </c>
      <c r="L8" s="49">
        <f>+((L11*Beneficios!L11)+(Beneficios!L14*'Haberes medios - Corrientes'!L14)+('Haberes medios - Corrientes'!L22*Beneficios!L22))/Beneficios!L8</f>
        <v>8603.2682793643653</v>
      </c>
      <c r="M8" s="49">
        <f>+((M11*Beneficios!M11)+(Beneficios!M14*'Haberes medios - Corrientes'!M14)+('Haberes medios - Corrientes'!M22*Beneficios!M22))/Beneficios!M8</f>
        <v>9580.9576110710113</v>
      </c>
      <c r="N8" s="49">
        <f>+((N11*Beneficios!N11)+(Beneficios!N14*'Haberes medios - Corrientes'!N14)+('Haberes medios - Corrientes'!N22*Beneficios!N22))/Beneficios!N8</f>
        <v>9651.7595171103567</v>
      </c>
      <c r="O8" s="48">
        <f>+((O11*Beneficios!O11)+(Beneficios!O14*'Haberes medios - Corrientes'!O14)+('Haberes medios - Corrientes'!O22*Beneficios!O22))/Beneficios!O8</f>
        <v>10185.017436040243</v>
      </c>
      <c r="P8" s="49">
        <f>+((P11*Beneficios!P11)+(Beneficios!P14*'Haberes medios - Corrientes'!P14)+('Haberes medios - Corrientes'!P22*Beneficios!P22))/Beneficios!P8</f>
        <v>10792.134081008639</v>
      </c>
      <c r="Q8" s="49">
        <f>+((Q11*Beneficios!Q11)+(Beneficios!Q14*'Haberes medios - Corrientes'!Q14)+('Haberes medios - Corrientes'!Q22*Beneficios!Q22))/Beneficios!Q8</f>
        <v>11526.969321596571</v>
      </c>
      <c r="R8" s="50">
        <f>+((R11*Beneficios!R11)+(Beneficios!R14*'Haberes medios - Corrientes'!R14)+('Haberes medios - Corrientes'!R22*Beneficios!R22))/Beneficios!R8</f>
        <v>12512.615118523981</v>
      </c>
      <c r="S8" s="49">
        <f>+((S11*Beneficios!S11)+(Beneficios!S14*'Haberes medios - Corrientes'!S14)+('Haberes medios - Corrientes'!S22*Beneficios!S22))/Beneficios!S8</f>
        <v>13920.234328262606</v>
      </c>
      <c r="T8" s="49">
        <f>+((T11*Beneficios!T11)+(Beneficios!T14*'Haberes medios - Corrientes'!T14)+('Haberes medios - Corrientes'!T22*Beneficios!T22))/Beneficios!T8</f>
        <v>15374.554851053661</v>
      </c>
      <c r="U8" s="49">
        <f>+((U11*Beneficios!U11)+(Beneficios!U14*'Haberes medios - Corrientes'!U14)+('Haberes medios - Corrientes'!U22*Beneficios!U22))/Beneficios!U8</f>
        <v>17088.257748201493</v>
      </c>
      <c r="V8" s="49">
        <f>+((V11*Beneficios!V11)+(Beneficios!V14*'Haberes medios - Corrientes'!V14)+('Haberes medios - Corrientes'!V22*Beneficios!V22))/Beneficios!V8</f>
        <v>18600.839816375566</v>
      </c>
      <c r="W8" s="48">
        <f>+((W11*Beneficios!W11)+(Beneficios!W14*'Haberes medios - Corrientes'!W14)+('Haberes medios - Corrientes'!W22*Beneficios!W22))/Beneficios!W8</f>
        <v>19555.03529994678</v>
      </c>
      <c r="X8" s="49">
        <f>+((X11*Beneficios!X11)+(Beneficios!X14*'Haberes medios - Corrientes'!X14)+('Haberes medios - Corrientes'!X22*Beneficios!X22))/Beneficios!X8</f>
        <v>20502.916522675561</v>
      </c>
      <c r="Y8" s="49">
        <f>+((Y11*Beneficios!Y11)+(Beneficios!Y14*'Haberes medios - Corrientes'!Y14)+('Haberes medios - Corrientes'!Y22*Beneficios!Y22))/Beneficios!Y8</f>
        <v>21840.145293015918</v>
      </c>
      <c r="Z8" s="50">
        <f>+((Z11*Beneficios!Z11)+(Beneficios!Z14*'Haberes medios - Corrientes'!Z14)+('Haberes medios - Corrientes'!Z22*Beneficios!Z22))/Beneficios!Z8</f>
        <v>22866.773000617337</v>
      </c>
      <c r="AA8" s="49">
        <f>+((AA11*Beneficios!AA11)+(Beneficios!AA14*'Haberes medios - Corrientes'!AA14)+('Haberes medios - Corrientes'!AA22*Beneficios!AA22))/Beneficios!AA8</f>
        <v>24603.437096936123</v>
      </c>
      <c r="AB8" s="49">
        <f>+((AB11*Beneficios!AB11)+(Beneficios!AB14*'Haberes medios - Corrientes'!AB14)+('Haberes medios - Corrientes'!AB22*Beneficios!AB22))/Beneficios!AB8</f>
        <v>27306.670441186463</v>
      </c>
      <c r="AC8" s="49">
        <f>+((AC11*Beneficios!AC11)+(Beneficios!AC14*'Haberes medios - Corrientes'!AC14)+('Haberes medios - Corrientes'!AC22*Beneficios!AC22))/Beneficios!AC8</f>
        <v>30632.303569771131</v>
      </c>
      <c r="AD8" s="49">
        <f>+((AD11*Beneficios!AD11)+(Beneficios!AD14*'Haberes medios - Corrientes'!AD14)+('Haberes medios - Corrientes'!AD22*Beneficios!AD22))/Beneficios!AD8</f>
        <v>34370.268277055933</v>
      </c>
      <c r="AE8" s="48">
        <f>+((AE11*Beneficios!AE11)+(Beneficios!AE14*'Haberes medios - Corrientes'!AE14)+('Haberes medios - Corrientes'!AE22*Beneficios!AE22))/Beneficios!AE8</f>
        <v>38327.392078781733</v>
      </c>
      <c r="AF8" s="49">
        <f>+((AF11*Beneficios!AF11)+(Beneficios!AF14*'Haberes medios - Corrientes'!AF14)+('Haberes medios - Corrientes'!AF22*Beneficios!AF22))/Beneficios!AF8</f>
        <v>44404.550859882263</v>
      </c>
      <c r="AG8" s="49">
        <f>+((AG11*Beneficios!AG11)+(Beneficios!AG14*'Haberes medios - Corrientes'!AG14)+('Haberes medios - Corrientes'!AG22*Beneficios!AG22))/Beneficios!AG8</f>
        <v>51514.327454949955</v>
      </c>
      <c r="AH8" s="50">
        <f>+((AH11*Beneficios!AH11)+(Beneficios!AH14*'Haberes medios - Corrientes'!AH14)+('Haberes medios - Corrientes'!AH22*Beneficios!AH22))/Beneficios!AH8</f>
        <v>59963.481600467261</v>
      </c>
      <c r="AI8" s="48">
        <f>+((AI11*Beneficios!AI11)+(Beneficios!AI14*'Haberes medios - Corrientes'!AI14)+('Haberes medios - Corrientes'!AI22*Beneficios!AI22))/Beneficios!AI8</f>
        <v>70630.958821645414</v>
      </c>
      <c r="AJ8" s="49">
        <f>+((AJ11*Beneficios!AJ11)+(Beneficios!AJ14*'Haberes medios - Corrientes'!AJ14)+('Haberes medios - Corrientes'!AJ22*Beneficios!AJ22))/Beneficios!AJ8</f>
        <v>94108.650866457712</v>
      </c>
      <c r="AK8" s="49">
        <f>+((AK11*Beneficios!AK11)+(Beneficios!AK14*'Haberes medios - Corrientes'!AK14)+('Haberes medios - Corrientes'!AK22*Beneficios!AK22))/Beneficios!AK8</f>
        <v>127772.5090443432</v>
      </c>
      <c r="AL8" s="49">
        <f>+((AL11*Beneficios!AL11)+(Beneficios!AL14*'Haberes medios - Corrientes'!AL14)+('Haberes medios - Corrientes'!AL22*Beneficios!AL22))/Beneficios!AL8</f>
        <v>161820.75970805061</v>
      </c>
      <c r="AM8" s="48">
        <f>+((AM11*Beneficios!AM11)+(Beneficios!AM14*'Haberes medios - Corrientes'!AM14)+('Haberes medios - Corrientes'!AM22*Beneficios!AM22))/Beneficios!AM8</f>
        <v>210543.22394625001</v>
      </c>
      <c r="AN8" s="49">
        <f>+((AN11*Beneficios!AN11)+(Beneficios!AN14*'Haberes medios - Corrientes'!AN14)+('Haberes medios - Corrientes'!AN22*Beneficios!AN22))/Beneficios!AN8</f>
        <v>284258.05322653078</v>
      </c>
      <c r="AO8" s="49">
        <f>+((AO11*Beneficios!AO11)+(Beneficios!AO14*'Haberes medios - Corrientes'!AO14)+('Haberes medios - Corrientes'!AO22*Beneficios!AO22))/Beneficios!AO8</f>
        <v>323399.9471063196</v>
      </c>
      <c r="AP8" s="50">
        <f>+((AP11*Beneficios!AP11)+(Beneficios!AP14*'Haberes medios - Corrientes'!AP14)+('Haberes medios - Corrientes'!AP22*Beneficios!AP22))/Beneficios!AP8</f>
        <v>359558.62941946258</v>
      </c>
    </row>
    <row r="9" spans="2:43" x14ac:dyDescent="0.3">
      <c r="B9" s="39" t="s">
        <v>4</v>
      </c>
      <c r="C9" s="41">
        <f>+((C10*Beneficios!C10)+(Beneficios!C11*'Haberes medios - Corrientes'!C11))/Beneficios!C9</f>
        <v>13009.78783809304</v>
      </c>
      <c r="D9" s="41">
        <f>+((D10*Beneficios!D10)+(Beneficios!D11*'Haberes medios - Corrientes'!D11))/Beneficios!D9</f>
        <v>13277.04382741255</v>
      </c>
      <c r="E9" s="41">
        <f>+((E10*Beneficios!E10)+(Beneficios!E11*'Haberes medios - Corrientes'!E11))/Beneficios!E9</f>
        <v>15817.447794901822</v>
      </c>
      <c r="F9" s="41">
        <f>+((F10*Beneficios!F10)+(Beneficios!F11*'Haberes medios - Corrientes'!F11))/Beneficios!F9</f>
        <v>16263.493244509213</v>
      </c>
      <c r="G9" s="41">
        <f>+((G10*Beneficios!G10)+(Beneficios!G11*'Haberes medios - Corrientes'!G11))/Beneficios!G9</f>
        <v>18233.838496972206</v>
      </c>
      <c r="H9" s="41">
        <f>+((H10*Beneficios!H10)+(Beneficios!H11*'Haberes medios - Corrientes'!H11))/Beneficios!H9</f>
        <v>19456.601306384029</v>
      </c>
      <c r="I9" s="41">
        <f>+((I10*Beneficios!I10)+(Beneficios!I11*'Haberes medios - Corrientes'!I11))/Beneficios!I9</f>
        <v>20759.068223517901</v>
      </c>
      <c r="J9" s="41">
        <f>+((J10*Beneficios!J10)+(Beneficios!J11*'Haberes medios - Corrientes'!J11))/Beneficios!J9</f>
        <v>21206.023872893791</v>
      </c>
      <c r="K9" s="42">
        <f>+((K10*Beneficios!K10)+(Beneficios!K11*'Haberes medios - Corrientes'!K11))/Beneficios!K9</f>
        <v>22764.328377051479</v>
      </c>
      <c r="L9" s="41">
        <f>+((L10*Beneficios!L10)+(Beneficios!L11*'Haberes medios - Corrientes'!L11))/Beneficios!L9</f>
        <v>24700.394148792966</v>
      </c>
      <c r="M9" s="41">
        <f>+((M10*Beneficios!M10)+(Beneficios!M11*'Haberes medios - Corrientes'!M11))/Beneficios!M9</f>
        <v>26326.201375537628</v>
      </c>
      <c r="N9" s="43">
        <f>+((N10*Beneficios!N10)+(Beneficios!N11*'Haberes medios - Corrientes'!N11))/Beneficios!N9</f>
        <v>26967.779530744338</v>
      </c>
      <c r="O9" s="41">
        <f>+((O10*Beneficios!O10)+(Beneficios!O11*'Haberes medios - Corrientes'!O11))/Beneficios!O9</f>
        <v>28916.504360849263</v>
      </c>
      <c r="P9" s="41">
        <f>+((P10*Beneficios!P10)+(Beneficios!P11*'Haberes medios - Corrientes'!P11))/Beneficios!P9</f>
        <v>30932.531128650815</v>
      </c>
      <c r="Q9" s="41">
        <f>+((Q10*Beneficios!Q10)+(Beneficios!Q11*'Haberes medios - Corrientes'!Q11))/Beneficios!Q9</f>
        <v>33645.47019777575</v>
      </c>
      <c r="R9" s="41">
        <f>+((R10*Beneficios!R10)+(Beneficios!R11*'Haberes medios - Corrientes'!R11))/Beneficios!R9</f>
        <v>37200.287136529943</v>
      </c>
      <c r="S9" s="42">
        <f>+((S10*Beneficios!S10)+(Beneficios!S11*'Haberes medios - Corrientes'!S11))/Beneficios!S9</f>
        <v>40554.22960880545</v>
      </c>
      <c r="T9" s="41">
        <f>+((T10*Beneficios!T10)+(Beneficios!T11*'Haberes medios - Corrientes'!T11))/Beneficios!T9</f>
        <v>44812.224762988248</v>
      </c>
      <c r="U9" s="41">
        <f>+((U10*Beneficios!U10)+(Beneficios!U11*'Haberes medios - Corrientes'!U11))/Beneficios!U9</f>
        <v>47851.011294099873</v>
      </c>
      <c r="V9" s="43">
        <f>+((V10*Beneficios!V10)+(Beneficios!V11*'Haberes medios - Corrientes'!V11))/Beneficios!V9</f>
        <v>51465.575274327464</v>
      </c>
      <c r="W9" s="41">
        <f>+((W10*Beneficios!W10)+(Beneficios!W11*'Haberes medios - Corrientes'!W11))/Beneficios!W9</f>
        <v>54664.983554074613</v>
      </c>
      <c r="X9" s="41">
        <f>+((X10*Beneficios!X10)+(Beneficios!X11*'Haberes medios - Corrientes'!X11))/Beneficios!X9</f>
        <v>55485.206812924407</v>
      </c>
      <c r="Y9" s="41">
        <f>+((Y10*Beneficios!Y10)+(Beneficios!Y11*'Haberes medios - Corrientes'!Y11))/Beneficios!Y9</f>
        <v>58910.770346826212</v>
      </c>
      <c r="Z9" s="41">
        <f>+((Z10*Beneficios!Z10)+(Beneficios!Z11*'Haberes medios - Corrientes'!Z11))/Beneficios!Z9</f>
        <v>62099.967346976868</v>
      </c>
      <c r="AA9" s="42">
        <f>+((AA10*Beneficios!AA10)+(Beneficios!AA11*'Haberes medios - Corrientes'!AA11))/Beneficios!AA9</f>
        <v>66099.439960702905</v>
      </c>
      <c r="AB9" s="41">
        <f>+((AB10*Beneficios!AB10)+(Beneficios!AB11*'Haberes medios - Corrientes'!AB11))/Beneficios!AB9</f>
        <v>72568.363550519352</v>
      </c>
      <c r="AC9" s="41">
        <f>+((AC10*Beneficios!AC10)+(Beneficios!AC11*'Haberes medios - Corrientes'!AC11))/Beneficios!AC9</f>
        <v>79712.140964611244</v>
      </c>
      <c r="AD9" s="43">
        <f>+((AD10*Beneficios!AD10)+(Beneficios!AD11*'Haberes medios - Corrientes'!AD11))/Beneficios!AD9</f>
        <v>89418.971752242287</v>
      </c>
      <c r="AE9" s="41">
        <f>+((AE10*Beneficios!AE10)+(Beneficios!AE11*'Haberes medios - Corrientes'!AE11))/Beneficios!AE9</f>
        <v>100068.46476859193</v>
      </c>
      <c r="AF9" s="41">
        <f>+((AF10*Beneficios!AF10)+(Beneficios!AF11*'Haberes medios - Corrientes'!AF11))/Beneficios!AF9</f>
        <v>123288.29586275012</v>
      </c>
      <c r="AG9" s="41">
        <f>+((AG10*Beneficios!AG10)+(Beneficios!AG11*'Haberes medios - Corrientes'!AG11))/Beneficios!AG9</f>
        <v>141909.38259817963</v>
      </c>
      <c r="AH9" s="41">
        <f>+((AH10*Beneficios!AH10)+(Beneficios!AH11*'Haberes medios - Corrientes'!AH11))/Beneficios!AH9</f>
        <v>175037.57667686665</v>
      </c>
      <c r="AI9" s="41">
        <f>+((AI10*Beneficios!AI10)+(Beneficios!AI11*'Haberes medios - Corrientes'!AI11))/Beneficios!AI9</f>
        <v>217802.54292860883</v>
      </c>
      <c r="AJ9" s="42">
        <f>+((AJ10*Beneficios!AJ10)+(Beneficios!AJ11*'Haberes medios - Corrientes'!AJ11))/Beneficios!AJ9</f>
        <v>287645.36432099767</v>
      </c>
      <c r="AK9" s="44">
        <f>+((AK10*Beneficios!AK10)+(Beneficios!AK11*'Haberes medios - Corrientes'!AK11))/Beneficios!AK9</f>
        <v>393585.31435683457</v>
      </c>
      <c r="AL9" s="44">
        <f>+((AL10*Beneficios!AL10)+(Beneficios!AL11*'Haberes medios - Corrientes'!AL11))/Beneficios!AL9</f>
        <v>506153.27625</v>
      </c>
      <c r="AM9" s="41">
        <f>+((AM10*Beneficios!AM10)+(Beneficios!AM11*'Haberes medios - Corrientes'!AM11))/Beneficios!AM9</f>
        <v>621895.84747130005</v>
      </c>
      <c r="AN9" s="41">
        <f>+((AN10*Beneficios!AN10)+(Beneficios!AN11*'Haberes medios - Corrientes'!AN11))/Beneficios!AN9</f>
        <v>836661.86938515445</v>
      </c>
      <c r="AO9" s="43">
        <f>+((AO10*Beneficios!AO10)+(Beneficios!AO11*'Haberes medios - Corrientes'!AO11))/Beneficios!AO9</f>
        <v>1004831.4646899229</v>
      </c>
      <c r="AP9" s="42">
        <f>+((AP10*Beneficios!AP10)+(Beneficios!AP11*'Haberes medios - Corrientes'!AP11))/Beneficios!AP9</f>
        <v>1143536.2280621931</v>
      </c>
    </row>
    <row r="10" spans="2:43" x14ac:dyDescent="0.3">
      <c r="B10" s="12" t="s">
        <v>39</v>
      </c>
      <c r="C10" s="45">
        <f>+[1]I.Cuadro1!$E$8</f>
        <v>13812</v>
      </c>
      <c r="D10" s="46">
        <f>+[1]I.Cuadro1!$E$11</f>
        <v>14067</v>
      </c>
      <c r="E10" s="46">
        <f>+[1]I.Cuadro1!$E$14</f>
        <v>16806</v>
      </c>
      <c r="F10" s="47">
        <f>+[1]I.Cuadro1!$E$17</f>
        <v>17242</v>
      </c>
      <c r="G10" s="45">
        <f>+[1]I.Cuadro1!$E$20</f>
        <v>19410</v>
      </c>
      <c r="H10" s="46">
        <f>+[1]I.Cuadro1!$E$23</f>
        <v>20577</v>
      </c>
      <c r="I10" s="46">
        <f>+[1]I.Cuadro1!$E$26</f>
        <v>21979</v>
      </c>
      <c r="J10" s="47">
        <f>+[1]I.Cuadro1!$E$29</f>
        <v>22379</v>
      </c>
      <c r="K10" s="46">
        <f>+[1]I.Cuadro1!$E$32</f>
        <v>23977</v>
      </c>
      <c r="L10" s="46">
        <f>+[1]I.Cuadro1!$E$35</f>
        <v>26090</v>
      </c>
      <c r="M10" s="46">
        <f>+[1]I.Cuadro1!$E$38</f>
        <v>27806</v>
      </c>
      <c r="N10" s="46">
        <f>+[1]I.Cuadro1!$E$41</f>
        <v>28445</v>
      </c>
      <c r="O10" s="45">
        <f>+[1]I.Cuadro1!$E$44</f>
        <v>30601</v>
      </c>
      <c r="P10" s="46">
        <f>+[1]I.Cuadro1!$E$47</f>
        <v>32706</v>
      </c>
      <c r="Q10" s="46">
        <f>+[1]I.Cuadro1!$E$50</f>
        <v>35621</v>
      </c>
      <c r="R10" s="47">
        <f>+[1]I.Cuadro1!$E$53</f>
        <v>39363</v>
      </c>
      <c r="S10" s="46">
        <f>+[1]I.Cuadro1!$E$56</f>
        <v>42838</v>
      </c>
      <c r="T10" s="46">
        <f>+[1]I.Cuadro1!$E$59</f>
        <v>47361</v>
      </c>
      <c r="U10" s="46">
        <f>+[1]I.Cuadro1!$E$62</f>
        <v>50516</v>
      </c>
      <c r="V10" s="46">
        <f>+[1]I.Cuadro1!$E$65</f>
        <v>54156</v>
      </c>
      <c r="W10" s="45">
        <f>+[1]I.Cuadro1!$E$68</f>
        <v>57527</v>
      </c>
      <c r="X10" s="46">
        <f>+[1]I.Cuadro1!$E$71</f>
        <v>58519</v>
      </c>
      <c r="Y10" s="46">
        <f>+[1]I.Cuadro1!$E$74</f>
        <v>62376</v>
      </c>
      <c r="Z10" s="47">
        <f>+[1]I.Cuadro1!$E$77</f>
        <v>65825</v>
      </c>
      <c r="AA10" s="46">
        <f>+[1]I.Cuadro1!$E$80</f>
        <v>69888</v>
      </c>
      <c r="AB10" s="46">
        <f>+[1]I.Cuadro1!$E$83</f>
        <v>76777</v>
      </c>
      <c r="AC10" s="46">
        <f>+[1]I.Cuadro1!$E$86</f>
        <v>84136</v>
      </c>
      <c r="AD10" s="46">
        <f>+[1]I.Cuadro1!$E$89</f>
        <v>94438</v>
      </c>
      <c r="AE10" s="45">
        <f>+[1]I.Cuadro1!$E$92</f>
        <v>105829</v>
      </c>
      <c r="AF10" s="46">
        <f>+[1]I.Cuadro1!$E$95</f>
        <v>130522</v>
      </c>
      <c r="AG10" s="46">
        <f>+[1]I.Cuadro1!$E$98</f>
        <v>149758</v>
      </c>
      <c r="AH10" s="47">
        <f>+[1]I.Cuadro1!$E$101</f>
        <v>185181</v>
      </c>
      <c r="AI10" s="45">
        <f>+[1]I.Cuadro1!$E$104</f>
        <v>231562</v>
      </c>
      <c r="AJ10" s="46">
        <f>+[2]I.Cuadro1!$E$107</f>
        <v>306028</v>
      </c>
      <c r="AK10" s="46">
        <f>+[3]I.Cuadro1!$E$110</f>
        <v>419880</v>
      </c>
      <c r="AL10" s="46">
        <f>+[4]I.Cuadro1!$E$113</f>
        <v>538187</v>
      </c>
      <c r="AM10" s="51">
        <f>+[5]I.Cuadro1!$E$116</f>
        <v>658506</v>
      </c>
      <c r="AN10" s="52">
        <f>+[6]I.Cuadro1!$E$119</f>
        <v>885322</v>
      </c>
      <c r="AO10" s="52">
        <f>+[7]I.Cuadro1!$E$122</f>
        <v>1062403</v>
      </c>
      <c r="AP10" s="53">
        <f>+[68]I.Cuadro1!$E$125</f>
        <v>1210696</v>
      </c>
    </row>
    <row r="11" spans="2:43" x14ac:dyDescent="0.3">
      <c r="B11" s="12" t="s">
        <v>40</v>
      </c>
      <c r="C11" s="48">
        <f>+[1]I.Cuadro1!$G$8</f>
        <v>10277</v>
      </c>
      <c r="D11" s="49">
        <f>+[1]I.Cuadro1!$G$11</f>
        <v>10583</v>
      </c>
      <c r="E11" s="49">
        <f>+[1]I.Cuadro1!$G$14</f>
        <v>12452</v>
      </c>
      <c r="F11" s="50">
        <f>+[1]I.Cuadro1!$G$17</f>
        <v>12933</v>
      </c>
      <c r="G11" s="48">
        <f>+[1]I.Cuadro1!$G$20</f>
        <v>14212</v>
      </c>
      <c r="H11" s="49">
        <f>+[1]I.Cuadro1!$G$23</f>
        <v>15612</v>
      </c>
      <c r="I11" s="49">
        <f>+[1]I.Cuadro1!$G$26</f>
        <v>16556</v>
      </c>
      <c r="J11" s="50">
        <f>+[1]I.Cuadro1!$G$29</f>
        <v>17140</v>
      </c>
      <c r="K11" s="49">
        <f>+[1]I.Cuadro1!$G$32</f>
        <v>18531</v>
      </c>
      <c r="L11" s="49">
        <f>+[1]I.Cuadro1!$G$35</f>
        <v>19832</v>
      </c>
      <c r="M11" s="49">
        <f>+[1]I.Cuadro1!$G$38</f>
        <v>21122</v>
      </c>
      <c r="N11" s="49">
        <f>+[1]I.Cuadro1!$G$41</f>
        <v>21762</v>
      </c>
      <c r="O11" s="48">
        <f>+[1]I.Cuadro1!$G$44</f>
        <v>22922</v>
      </c>
      <c r="P11" s="49">
        <f>+[1]I.Cuadro1!$G$47</f>
        <v>24606</v>
      </c>
      <c r="Q11" s="49">
        <f>+[1]I.Cuadro1!$G$50</f>
        <v>26473</v>
      </c>
      <c r="R11" s="50">
        <f>+[1]I.Cuadro1!$G$53</f>
        <v>29432</v>
      </c>
      <c r="S11" s="49">
        <f>+[1]I.Cuadro1!$G$56</f>
        <v>32272</v>
      </c>
      <c r="T11" s="49">
        <f>+[1]I.Cuadro1!$G$59</f>
        <v>35527</v>
      </c>
      <c r="U11" s="49">
        <f>+[1]I.Cuadro1!$G$62</f>
        <v>38104</v>
      </c>
      <c r="V11" s="49">
        <f>+[1]I.Cuadro1!$G$65</f>
        <v>41596</v>
      </c>
      <c r="W11" s="48">
        <f>+[1]I.Cuadro1!$G$68</f>
        <v>44107</v>
      </c>
      <c r="X11" s="49">
        <f>+[1]I.Cuadro1!$G$71</f>
        <v>44285</v>
      </c>
      <c r="Y11" s="49">
        <f>+[1]I.Cuadro1!$G$74</f>
        <v>46124</v>
      </c>
      <c r="Z11" s="50">
        <f>+[1]I.Cuadro1!$G$77</f>
        <v>48376</v>
      </c>
      <c r="AA11" s="49">
        <f>+[1]I.Cuadro1!$G$80</f>
        <v>52157</v>
      </c>
      <c r="AB11" s="49">
        <f>+[1]I.Cuadro1!$G$83</f>
        <v>57056</v>
      </c>
      <c r="AC11" s="49">
        <f>+[1]I.Cuadro1!$G$86</f>
        <v>63512</v>
      </c>
      <c r="AD11" s="49">
        <f>+[1]I.Cuadro1!$G$89</f>
        <v>71042</v>
      </c>
      <c r="AE11" s="48">
        <f>+[1]I.Cuadro1!$G$92</f>
        <v>78846</v>
      </c>
      <c r="AF11" s="49">
        <f>+[1]I.Cuadro1!$G$95</f>
        <v>96603</v>
      </c>
      <c r="AG11" s="49">
        <f>+[1]I.Cuadro1!$G$98</f>
        <v>112850</v>
      </c>
      <c r="AH11" s="50">
        <f>+[1]I.Cuadro1!$G$101</f>
        <v>137470</v>
      </c>
      <c r="AI11" s="48">
        <f>+[1]I.Cuadro1!$G$104</f>
        <v>166647</v>
      </c>
      <c r="AJ11" s="49">
        <f>+[2]I.Cuadro1!$G$107</f>
        <v>218926</v>
      </c>
      <c r="AK11" s="49">
        <f>+[3]I.Cuadro1!$G$110</f>
        <v>294826</v>
      </c>
      <c r="AL11" s="49">
        <f>+[4]I.Cuadro1!$G$113</f>
        <v>385327</v>
      </c>
      <c r="AM11" s="51">
        <f>+[5]I.Cuadro1!$G$116</f>
        <v>482762</v>
      </c>
      <c r="AN11" s="52">
        <f>+[6]I.Cuadro1!$G$119</f>
        <v>650331</v>
      </c>
      <c r="AO11" s="52">
        <f>+[7]I.Cuadro1!$G$122</f>
        <v>783054</v>
      </c>
      <c r="AP11" s="53">
        <f>+[68]I.Cuadro1!$G$125</f>
        <v>884171</v>
      </c>
    </row>
    <row r="12" spans="2:43" x14ac:dyDescent="0.3">
      <c r="B12" s="39" t="s">
        <v>38</v>
      </c>
      <c r="C12" s="41">
        <f>+((C13*Beneficios!C13)+(Beneficios!C14*'Haberes medios - Corrientes'!C14))/Beneficios!C12</f>
        <v>5239.7018263444279</v>
      </c>
      <c r="D12" s="41">
        <f>+((D13*Beneficios!D13)+(Beneficios!D14*'Haberes medios - Corrientes'!D14))/Beneficios!D12</f>
        <v>5249.3134094350944</v>
      </c>
      <c r="E12" s="41">
        <f>+((E13*Beneficios!E13)+(Beneficios!E14*'Haberes medios - Corrientes'!E14))/Beneficios!E12</f>
        <v>5915.5253072644691</v>
      </c>
      <c r="F12" s="41">
        <f>+((F13*Beneficios!F13)+(Beneficios!F14*'Haberes medios - Corrientes'!F14))/Beneficios!F12</f>
        <v>5925.8618756417482</v>
      </c>
      <c r="G12" s="41">
        <f>+((G13*Beneficios!G13)+(Beneficios!G14*'Haberes medios - Corrientes'!G14))/Beneficios!G12</f>
        <v>6839.3324987429751</v>
      </c>
      <c r="H12" s="41">
        <f>+((H13*Beneficios!H13)+(Beneficios!H14*'Haberes medios - Corrientes'!H14))/Beneficios!H12</f>
        <v>6845.9385757179625</v>
      </c>
      <c r="I12" s="41">
        <f>+((I13*Beneficios!I13)+(Beneficios!I14*'Haberes medios - Corrientes'!I14))/Beneficios!I12</f>
        <v>7816.7206617984584</v>
      </c>
      <c r="J12" s="41">
        <f>+((J13*Beneficios!J13)+(Beneficios!J14*'Haberes medios - Corrientes'!J14))/Beneficios!J12</f>
        <v>7820.8176129213234</v>
      </c>
      <c r="K12" s="42">
        <f>+((K13*Beneficios!K13)+(Beneficios!K14*'Haberes medios - Corrientes'!K14))/Beneficios!K12</f>
        <v>8825.0281616732755</v>
      </c>
      <c r="L12" s="41">
        <f>+((L13*Beneficios!L13)+(Beneficios!L14*'Haberes medios - Corrientes'!L14))/Beneficios!L12</f>
        <v>8822.7683044174628</v>
      </c>
      <c r="M12" s="41">
        <f>+((M13*Beneficios!M13)+(Beneficios!M14*'Haberes medios - Corrientes'!M14))/Beneficios!M12</f>
        <v>9984.4831054206425</v>
      </c>
      <c r="N12" s="43">
        <f>+((N13*Beneficios!N13)+(Beneficios!N14*'Haberes medios - Corrientes'!N14))/Beneficios!N12</f>
        <v>9987.7366488367861</v>
      </c>
      <c r="O12" s="41">
        <f>+((O13*Beneficios!O13)+(Beneficios!O14*'Haberes medios - Corrientes'!O14))/Beneficios!O12</f>
        <v>10551.07086313877</v>
      </c>
      <c r="P12" s="41">
        <f>+((P13*Beneficios!P13)+(Beneficios!P14*'Haberes medios - Corrientes'!P14))/Beneficios!P12</f>
        <v>11145.801589530722</v>
      </c>
      <c r="Q12" s="41">
        <f>+((Q13*Beneficios!Q13)+(Beneficios!Q14*'Haberes medios - Corrientes'!Q14))/Beneficios!Q12</f>
        <v>11892.508514061949</v>
      </c>
      <c r="R12" s="41">
        <f>+((R13*Beneficios!R13)+(Beneficios!R14*'Haberes medios - Corrientes'!R14))/Beneficios!R12</f>
        <v>12812.561972276941</v>
      </c>
      <c r="S12" s="42">
        <f>+((S13*Beneficios!S13)+(Beneficios!S14*'Haberes medios - Corrientes'!S14))/Beneficios!S12</f>
        <v>14324.127212176369</v>
      </c>
      <c r="T12" s="41">
        <f>+((T13*Beneficios!T13)+(Beneficios!T14*'Haberes medios - Corrientes'!T14))/Beneficios!T12</f>
        <v>15856.285159534402</v>
      </c>
      <c r="U12" s="41">
        <f>+((U13*Beneficios!U13)+(Beneficios!U14*'Haberes medios - Corrientes'!U14))/Beneficios!U12</f>
        <v>17787.143982760077</v>
      </c>
      <c r="V12" s="43">
        <f>+((V13*Beneficios!V13)+(Beneficios!V14*'Haberes medios - Corrientes'!V14))/Beneficios!V12</f>
        <v>19332.567355738429</v>
      </c>
      <c r="W12" s="41">
        <f>+((W13*Beneficios!W13)+(Beneficios!W14*'Haberes medios - Corrientes'!W14))/Beneficios!W12</f>
        <v>19909.809341769927</v>
      </c>
      <c r="X12" s="41">
        <f>+((X13*Beneficios!X13)+(Beneficios!X14*'Haberes medios - Corrientes'!X14))/Beneficios!X12</f>
        <v>21105.423806594823</v>
      </c>
      <c r="Y12" s="41">
        <f>+((Y13*Beneficios!Y13)+(Beneficios!Y14*'Haberes medios - Corrientes'!Y14))/Beneficios!Y12</f>
        <v>22666.420084508609</v>
      </c>
      <c r="Z12" s="43">
        <f>+((Z13*Beneficios!Z13)+(Beneficios!Z14*'Haberes medios - Corrientes'!Z14))/Beneficios!Z12</f>
        <v>23759.830252261367</v>
      </c>
      <c r="AA12" s="41">
        <f>+((AA13*Beneficios!AA13)+(Beneficios!AA14*'Haberes medios - Corrientes'!AA14))/Beneficios!AA12</f>
        <v>25603.82896533273</v>
      </c>
      <c r="AB12" s="41">
        <f>+((AB13*Beneficios!AB13)+(Beneficios!AB14*'Haberes medios - Corrientes'!AB14))/Beneficios!AB12</f>
        <v>28662.519713701771</v>
      </c>
      <c r="AC12" s="41">
        <f>+((AC13*Beneficios!AC13)+(Beneficios!AC14*'Haberes medios - Corrientes'!AC14))/Beneficios!AC12</f>
        <v>32183.849690792831</v>
      </c>
      <c r="AD12" s="41">
        <f>+((AD13*Beneficios!AD13)+(Beneficios!AD14*'Haberes medios - Corrientes'!AD14))/Beneficios!AD12</f>
        <v>36107.562665210426</v>
      </c>
      <c r="AE12" s="41">
        <f>+((AE13*Beneficios!AE13)+(Beneficios!AE14*'Haberes medios - Corrientes'!AE14))/Beneficios!AE12</f>
        <v>40501.92716332995</v>
      </c>
      <c r="AF12" s="41">
        <f>+((AF13*Beneficios!AF13)+(Beneficios!AF14*'Haberes medios - Corrientes'!AF14))/Beneficios!AF12</f>
        <v>46508.068469735816</v>
      </c>
      <c r="AG12" s="41">
        <f>+((AG13*Beneficios!AG13)+(Beneficios!AG14*'Haberes medios - Corrientes'!AG14))/Beneficios!AG12</f>
        <v>54092.5213699202</v>
      </c>
      <c r="AH12" s="41">
        <f>+((AH13*Beneficios!AH13)+(Beneficios!AH14*'Haberes medios - Corrientes'!AH14))/Beneficios!AH12</f>
        <v>62319.283565827594</v>
      </c>
      <c r="AI12" s="41">
        <f>+((AI13*Beneficios!AI13)+(Beneficios!AI14*'Haberes medios - Corrientes'!AI14))/Beneficios!AI12</f>
        <v>73448.929878700103</v>
      </c>
      <c r="AJ12" s="42">
        <f>+((AJ13*Beneficios!AJ13)+(Beneficios!AJ14*'Haberes medios - Corrientes'!AJ14))/Beneficios!AJ12</f>
        <v>97849.56082348607</v>
      </c>
      <c r="AK12" s="44">
        <f>+((AK13*Beneficios!AK13)+(Beneficios!AK14*'Haberes medios - Corrientes'!AK14))/Beneficios!AK12</f>
        <v>131265.60208471335</v>
      </c>
      <c r="AL12" s="44">
        <f>+((AL13*Beneficios!AL13)+(Beneficios!AL14*'Haberes medios - Corrientes'!AL14))/Beneficios!AL12</f>
        <v>165540.51448856021</v>
      </c>
      <c r="AM12" s="84">
        <f>+((AM13*Beneficios!AM13)+(Beneficios!AM14*'Haberes medios - Corrientes'!AM14))/Beneficios!AM12</f>
        <v>212978.15986804644</v>
      </c>
      <c r="AN12" s="57">
        <f>+((AN13*Beneficios!AN13)+(Beneficios!AN14*'Haberes medios - Corrientes'!AN14))/Beneficios!AN12</f>
        <v>298066.02994686092</v>
      </c>
      <c r="AO12" s="84">
        <f>+((AO13*Beneficios!AO13)+(Beneficios!AO14*'Haberes medios - Corrientes'!AO14))/Beneficios!AO12</f>
        <v>334694.59805165511</v>
      </c>
      <c r="AP12" s="58">
        <f>+((AP13*Beneficios!AP13)+(Beneficios!AP14*'Haberes medios - Corrientes'!AP14))/Beneficios!AP12</f>
        <v>369312.66194777697</v>
      </c>
    </row>
    <row r="13" spans="2:43" ht="16.2" x14ac:dyDescent="0.3">
      <c r="B13" s="12" t="s">
        <v>54</v>
      </c>
      <c r="C13" s="51">
        <f>+D13/(1+'Movilidad ANSES'!D$5)</f>
        <v>5672.8328075424115</v>
      </c>
      <c r="D13" s="52">
        <f>+E13/(1+'Movilidad ANSES'!E$5)</f>
        <v>5672.8328075424115</v>
      </c>
      <c r="E13" s="52">
        <f>+F13/(1+'Movilidad ANSES'!F$5)</f>
        <v>6381.3696252044583</v>
      </c>
      <c r="F13" s="53">
        <f>+G13/(1+'Movilidad ANSES'!G$5)</f>
        <v>6381.3696252044583</v>
      </c>
      <c r="G13" s="51">
        <f>+H13/(1+'Movilidad ANSES'!H$5)</f>
        <v>7360.9098626733421</v>
      </c>
      <c r="H13" s="52">
        <f>+I13/(1+'Movilidad ANSES'!I$5)</f>
        <v>7360.9098626733421</v>
      </c>
      <c r="I13" s="52">
        <f>+J13/(1+'Movilidad ANSES'!J$5)</f>
        <v>8403.2146992278867</v>
      </c>
      <c r="J13" s="52">
        <f>+K13/(1+'Movilidad ANSES'!K$5)</f>
        <v>8403.2146992278867</v>
      </c>
      <c r="K13" s="51">
        <f>+L13/(1+'Movilidad ANSES'!L$5)</f>
        <v>9492.2713242478203</v>
      </c>
      <c r="L13" s="52">
        <f>+M13/(1+'Movilidad ANSES'!M$5)</f>
        <v>9492.2713242478203</v>
      </c>
      <c r="M13" s="52">
        <f>+N13/(1+'Movilidad ANSES'!N$5)</f>
        <v>10756.64186463763</v>
      </c>
      <c r="N13" s="53">
        <f>+O13/(1+'Movilidad ANSES'!O$5)</f>
        <v>10756.64186463763</v>
      </c>
      <c r="O13" s="51">
        <f>+P13/(1+'Movilidad ANSES'!P$5)</f>
        <v>11370.846115108438</v>
      </c>
      <c r="P13" s="52">
        <f>+Q13/(1+'Movilidad ANSES'!Q$5)</f>
        <v>12017.847259058108</v>
      </c>
      <c r="Q13" s="52">
        <f>+R13/(1+'Movilidad ANSES'!R$5)</f>
        <v>12820.63945596319</v>
      </c>
      <c r="R13" s="53">
        <f>+S13/(1+'Movilidad ANSES'!S$5)</f>
        <v>13818.085205637128</v>
      </c>
      <c r="S13" s="52">
        <f>+T13/(1+'Movilidad ANSES'!T$5)</f>
        <v>15452.764685464001</v>
      </c>
      <c r="T13" s="52">
        <f>+U13/(1+'Movilidad ANSES'!U$5)</f>
        <v>17112.391612682834</v>
      </c>
      <c r="U13" s="52">
        <f>+V13/(1+'Movilidad ANSES'!V$5)</f>
        <v>19203.525867752676</v>
      </c>
      <c r="V13" s="52">
        <f>+W13/(1+'Movilidad ANSES'!W$5)</f>
        <v>20881.914028594259</v>
      </c>
      <c r="W13" s="51">
        <f>+X13/(1+'Movilidad ANSES'!X$5)</f>
        <v>21362.198051251926</v>
      </c>
      <c r="X13" s="52">
        <f>+Y13/(1+'Movilidad ANSES'!Y$5)</f>
        <v>22669.564571988543</v>
      </c>
      <c r="Y13" s="52">
        <f>+Z13/(1+'Movilidad ANSES'!Z$5)</f>
        <v>24369.781914887684</v>
      </c>
      <c r="Z13" s="52">
        <f>+AA13/(1+'Movilidad ANSES'!AA$5)</f>
        <v>25588.27101063207</v>
      </c>
      <c r="AA13" s="51">
        <f>+AB13/(1+'Movilidad ANSES'!AB$5)</f>
        <v>27653.244481190079</v>
      </c>
      <c r="AB13" s="52">
        <f>+AC13/(1+'Movilidad ANSES'!AC$5)</f>
        <v>31004.817712310316</v>
      </c>
      <c r="AC13" s="52">
        <f>+AD13/(1+'Movilidad ANSES'!AD$5)</f>
        <v>34846.314626865562</v>
      </c>
      <c r="AD13" s="53">
        <f>+AE13/(1+'Movilidad ANSES'!AE$5)</f>
        <v>39066.203328178985</v>
      </c>
      <c r="AE13" s="51">
        <f>+'[8]2.3.11-12'!$AI$22</f>
        <v>43863.533096879364</v>
      </c>
      <c r="AF13" s="52">
        <f>+'[9]2.3.11-12'!$AI$22</f>
        <v>50406.663339156257</v>
      </c>
      <c r="AG13" s="52">
        <f>+'[10]2.3.11-12'!$AI$22</f>
        <v>58836.671102091132</v>
      </c>
      <c r="AH13" s="53">
        <f>+'[11]2.3.11-12'!$AI$22</f>
        <v>67892.759993413289</v>
      </c>
      <c r="AI13" s="51">
        <f>+'[12]2.3.11-12'!$AI$22</f>
        <v>80231.393890380888</v>
      </c>
      <c r="AJ13" s="52">
        <f>+'[13]2.3.11-12'!$AU$22</f>
        <v>106543.56688506657</v>
      </c>
      <c r="AK13" s="52">
        <f>+'[14]2.3.11-12'!$AU$22</f>
        <v>141791.01041328555</v>
      </c>
      <c r="AL13" s="52">
        <f>+'[15]2.3.11-12'!$AU$22</f>
        <v>178902.62322001214</v>
      </c>
      <c r="AM13" s="51">
        <f>+'[16]2.3.11-12'!$AU$22</f>
        <v>228149.90701377438</v>
      </c>
      <c r="AN13" s="52">
        <f>+'[17]2.3.11-12'!$AU$22</f>
        <v>323177.93030340131</v>
      </c>
      <c r="AO13" s="52">
        <f>+'[18]2.3.11-12'!$AU$22</f>
        <v>363160.47764302377</v>
      </c>
      <c r="AP13" s="53">
        <f>+'[69]2.3.11-12'!$AU$22</f>
        <v>399831.9928685769</v>
      </c>
      <c r="AQ13" s="85"/>
    </row>
    <row r="14" spans="2:43" x14ac:dyDescent="0.3">
      <c r="B14" s="12" t="s">
        <v>40</v>
      </c>
      <c r="C14" s="51">
        <f>+((C15*Beneficios!C15)+(Beneficios!C16*'Haberes medios - Corrientes'!C16))/Beneficios!C14</f>
        <v>4365.3128316081311</v>
      </c>
      <c r="D14" s="52">
        <f>+((D15*Beneficios!D15)+(Beneficios!D16*'Haberes medios - Corrientes'!D16))/Beneficios!D14</f>
        <v>4384.5807228258809</v>
      </c>
      <c r="E14" s="52">
        <f>+((E15*Beneficios!E15)+(Beneficios!E16*'Haberes medios - Corrientes'!E16))/Beneficios!E14</f>
        <v>4953.7313505610455</v>
      </c>
      <c r="F14" s="53">
        <f>+((F15*Beneficios!F15)+(Beneficios!F16*'Haberes medios - Corrientes'!F16))/Beneficios!F14</f>
        <v>4975.0821785874432</v>
      </c>
      <c r="G14" s="51">
        <f>+((G15*Beneficios!G15)+(Beneficios!G16*'Haberes medios - Corrientes'!G16))/Beneficios!G14</f>
        <v>5746.7894457760385</v>
      </c>
      <c r="H14" s="52">
        <f>+((H15*Beneficios!H15)+(Beneficios!H16*'Haberes medios - Corrientes'!H16))/Beneficios!H14</f>
        <v>5760.6585570133184</v>
      </c>
      <c r="I14" s="52">
        <f>+((I15*Beneficios!I15)+(Beneficios!I16*'Haberes medios - Corrientes'!I16))/Beneficios!I14</f>
        <v>6579.3154767179012</v>
      </c>
      <c r="J14" s="52">
        <f>+((J15*Beneficios!J15)+(Beneficios!J16*'Haberes medios - Corrientes'!J16))/Beneficios!J14</f>
        <v>6588.0238285938522</v>
      </c>
      <c r="K14" s="51">
        <f>+((K15*Beneficios!K15)+(Beneficios!K16*'Haberes medios - Corrientes'!K16))/Beneficios!K14</f>
        <v>7422.8956185903071</v>
      </c>
      <c r="L14" s="52">
        <f>+((L15*Beneficios!L15)+(Beneficios!L16*'Haberes medios - Corrientes'!L16))/Beneficios!L14</f>
        <v>7418.8477277132461</v>
      </c>
      <c r="M14" s="52">
        <f>+((M15*Beneficios!M15)+(Beneficios!M16*'Haberes medios - Corrientes'!M16))/Beneficios!M14</f>
        <v>8381.7223611836289</v>
      </c>
      <c r="N14" s="53">
        <f>+((N15*Beneficios!N15)+(Beneficios!N16*'Haberes medios - Corrientes'!N16))/Beneficios!N14</f>
        <v>8389.8296449704703</v>
      </c>
      <c r="O14" s="51">
        <f>+((O15*Beneficios!O15)+(Beneficios!O16*'Haberes medios - Corrientes'!O16))/Beneficios!O14</f>
        <v>8855.568015640516</v>
      </c>
      <c r="P14" s="52">
        <f>+((P15*Beneficios!P15)+(Beneficios!P16*'Haberes medios - Corrientes'!P16))/Beneficios!P14</f>
        <v>9349.2314131551648</v>
      </c>
      <c r="Q14" s="52">
        <f>+((Q15*Beneficios!Q15)+(Beneficios!Q16*'Haberes medios - Corrientes'!Q16))/Beneficios!Q14</f>
        <v>9979.7715277883708</v>
      </c>
      <c r="R14" s="53">
        <f>+((R15*Beneficios!R15)+(Beneficios!R16*'Haberes medios - Corrientes'!R16))/Beneficios!R14</f>
        <v>10747.188231210326</v>
      </c>
      <c r="S14" s="52">
        <f>+((S15*Beneficios!S15)+(Beneficios!S16*'Haberes medios - Corrientes'!S16))/Beneficios!S14</f>
        <v>12011.584206225376</v>
      </c>
      <c r="T14" s="52">
        <f>+((T15*Beneficios!T15)+(Beneficios!T16*'Haberes medios - Corrientes'!T16))/Beneficios!T14</f>
        <v>13290.484921267458</v>
      </c>
      <c r="U14" s="52">
        <f>+((U15*Beneficios!U15)+(Beneficios!U16*'Haberes medios - Corrientes'!U16))/Beneficios!U14</f>
        <v>14902.476549901212</v>
      </c>
      <c r="V14" s="52">
        <f>+((V15*Beneficios!V15)+(Beneficios!V16*'Haberes medios - Corrientes'!V16))/Beneficios!V14</f>
        <v>16188.288489421271</v>
      </c>
      <c r="W14" s="51">
        <f>+((W15*Beneficios!W15)+(Beneficios!W16*'Haberes medios - Corrientes'!W16))/Beneficios!W14</f>
        <v>16983.776187291754</v>
      </c>
      <c r="X14" s="52">
        <f>+((X15*Beneficios!X15)+(Beneficios!X16*'Haberes medios - Corrientes'!X16))/Beneficios!X14</f>
        <v>17979.577947745503</v>
      </c>
      <c r="Y14" s="52">
        <f>+((Y15*Beneficios!Y15)+(Beneficios!Y16*'Haberes medios - Corrientes'!Y16))/Beneficios!Y14</f>
        <v>19286.128228484165</v>
      </c>
      <c r="Z14" s="52">
        <f>+((Z15*Beneficios!Z15)+(Beneficios!Z16*'Haberes medios - Corrientes'!Z16))/Beneficios!Z14</f>
        <v>20175.445128550338</v>
      </c>
      <c r="AA14" s="51">
        <f>+((AA15*Beneficios!AA15)+(Beneficios!AA16*'Haberes medios - Corrientes'!AA16))/Beneficios!AA14</f>
        <v>21726.146634142555</v>
      </c>
      <c r="AB14" s="52">
        <f>+((AB15*Beneficios!AB15)+(Beneficios!AB16*'Haberes medios - Corrientes'!AB16))/Beneficios!AB14</f>
        <v>24278.192467004312</v>
      </c>
      <c r="AC14" s="52">
        <f>+((AC15*Beneficios!AC15)+(Beneficios!AC16*'Haberes medios - Corrientes'!AC16))/Beneficios!AC14</f>
        <v>27235.409421560082</v>
      </c>
      <c r="AD14" s="53">
        <f>+((AD15*Beneficios!AD15)+(Beneficios!AD16*'Haberes medios - Corrientes'!AD16))/Beneficios!AD14</f>
        <v>30585.71894956542</v>
      </c>
      <c r="AE14" s="51">
        <f>+((AE15*Beneficios!AE15)+(Beneficios!AE16*'Haberes medios - Corrientes'!AE16))/Beneficios!AE14</f>
        <v>34248.764082010042</v>
      </c>
      <c r="AF14" s="52">
        <f>+((AF15*Beneficios!AF15)+(Beneficios!AF16*'Haberes medios - Corrientes'!AF16))/Beneficios!AF14</f>
        <v>39209.962220350557</v>
      </c>
      <c r="AG14" s="52">
        <f>+((AG15*Beneficios!AG15)+(Beneficios!AG16*'Haberes medios - Corrientes'!AG16))/Beneficios!AG14</f>
        <v>45262.953162124977</v>
      </c>
      <c r="AH14" s="53">
        <f>+((AH15*Beneficios!AH15)+(Beneficios!AH16*'Haberes medios - Corrientes'!AH16))/Beneficios!AH14</f>
        <v>52059.055384659448</v>
      </c>
      <c r="AI14" s="51">
        <f>+((AI15*Beneficios!AI15)+(Beneficios!AI16*'Haberes medios - Corrientes'!AI16))/Beneficios!AI14</f>
        <v>61104.823684324896</v>
      </c>
      <c r="AJ14" s="52">
        <f>+((AJ15*Beneficios!AJ15)+(Beneficios!AJ16*'Haberes medios - Corrientes'!AJ16))/Beneficios!AJ14</f>
        <v>82082.496236030202</v>
      </c>
      <c r="AK14" s="52">
        <f>+((AK15*Beneficios!AK15)+(Beneficios!AK16*'Haberes medios - Corrientes'!AK16))/Beneficios!AK14</f>
        <v>111785.16167763657</v>
      </c>
      <c r="AL14" s="52">
        <f>+((AL15*Beneficios!AL15)+(Beneficios!AL16*'Haberes medios - Corrientes'!AL16))/Beneficios!AL14</f>
        <v>140136.89408814805</v>
      </c>
      <c r="AM14" s="51">
        <f>+((AM15*Beneficios!AM15)+(Beneficios!AM16*'Haberes medios - Corrientes'!AM16))/Beneficios!AM14</f>
        <v>184183.567997737</v>
      </c>
      <c r="AN14" s="52">
        <f>+((AN15*Beneficios!AN15)+(Beneficios!AN16*'Haberes medios - Corrientes'!AN16))/Beneficios!AN14</f>
        <v>249796.48604265929</v>
      </c>
      <c r="AO14" s="52">
        <f>+((AO15*Beneficios!AO15)+(Beneficios!AO16*'Haberes medios - Corrientes'!AO16))/Beneficios!AO14</f>
        <v>279144.32382298278</v>
      </c>
      <c r="AP14" s="53">
        <f>+((AP15*Beneficios!AP15)+(Beneficios!AP16*'Haberes medios - Corrientes'!AP16))/Beneficios!AP14</f>
        <v>308919.55834402383</v>
      </c>
      <c r="AQ14" s="85"/>
    </row>
    <row r="15" spans="2:43" ht="16.2" x14ac:dyDescent="0.3">
      <c r="B15" s="12" t="s">
        <v>55</v>
      </c>
      <c r="C15" s="51">
        <f>+D15/(1+'Movilidad ANSES'!D$5)</f>
        <v>5419.7621495127269</v>
      </c>
      <c r="D15" s="52">
        <f>+E15/(1+'Movilidad ANSES'!E$5)</f>
        <v>5419.7621495127269</v>
      </c>
      <c r="E15" s="52">
        <f>+F15/(1+'Movilidad ANSES'!F$5)</f>
        <v>6096.6904419868661</v>
      </c>
      <c r="F15" s="53">
        <f>+G15/(1+'Movilidad ANSES'!G$5)</f>
        <v>6096.6904419868661</v>
      </c>
      <c r="G15" s="51">
        <f>+H15/(1+'Movilidad ANSES'!H$5)</f>
        <v>7032.5324248318502</v>
      </c>
      <c r="H15" s="52">
        <f>+I15/(1+'Movilidad ANSES'!I$5)</f>
        <v>7032.5324248318502</v>
      </c>
      <c r="I15" s="52">
        <f>+J15/(1+'Movilidad ANSES'!J$5)</f>
        <v>8028.3390161880397</v>
      </c>
      <c r="J15" s="52">
        <f>+K15/(1+'Movilidad ANSES'!K$5)</f>
        <v>8028.3390161880397</v>
      </c>
      <c r="K15" s="51">
        <f>+L15/(1+'Movilidad ANSES'!L$5)</f>
        <v>9068.8117526860096</v>
      </c>
      <c r="L15" s="52">
        <f>+M15/(1+'Movilidad ANSES'!M$5)</f>
        <v>9068.8117526860096</v>
      </c>
      <c r="M15" s="52">
        <f>+N15/(1+'Movilidad ANSES'!N$5)</f>
        <v>10276.777478143786</v>
      </c>
      <c r="N15" s="53">
        <f>+O15/(1+'Movilidad ANSES'!O$5)</f>
        <v>10276.777478143786</v>
      </c>
      <c r="O15" s="51">
        <f>+P15/(1+'Movilidad ANSES'!P$5)</f>
        <v>10863.581472145795</v>
      </c>
      <c r="P15" s="52">
        <f>+Q15/(1+'Movilidad ANSES'!Q$5)</f>
        <v>11481.719257910891</v>
      </c>
      <c r="Q15" s="52">
        <f>+R15/(1+'Movilidad ANSES'!R$5)</f>
        <v>12248.698104339337</v>
      </c>
      <c r="R15" s="53">
        <f>+S15/(1+'Movilidad ANSES'!S$5)</f>
        <v>13201.646816856939</v>
      </c>
      <c r="S15" s="52">
        <f>+T15/(1+'Movilidad ANSES'!T$5)</f>
        <v>14763.401635291115</v>
      </c>
      <c r="T15" s="52">
        <f>+U15/(1+'Movilidad ANSES'!U$5)</f>
        <v>16348.990970921381</v>
      </c>
      <c r="U15" s="52">
        <f>+V15/(1+'Movilidad ANSES'!V$5)</f>
        <v>18346.837667567976</v>
      </c>
      <c r="V15" s="52">
        <f>+W15/(1+'Movilidad ANSES'!W$5)</f>
        <v>19950.351279713414</v>
      </c>
      <c r="W15" s="51">
        <f>+X15/(1+'Movilidad ANSES'!X$5)</f>
        <v>20409.209359146822</v>
      </c>
      <c r="X15" s="52">
        <f>+Y15/(1+'Movilidad ANSES'!Y$5)</f>
        <v>21658.252971926606</v>
      </c>
      <c r="Y15" s="52">
        <f>+Z15/(1+'Movilidad ANSES'!Z$5)</f>
        <v>23282.621944821101</v>
      </c>
      <c r="Z15" s="52">
        <f>+AA15/(1+'Movilidad ANSES'!AA$5)</f>
        <v>24446.753042062159</v>
      </c>
      <c r="AA15" s="51">
        <f>+AB15/(1+'Movilidad ANSES'!AB$5)</f>
        <v>26419.606012556575</v>
      </c>
      <c r="AB15" s="52">
        <f>+AC15/(1+'Movilidad ANSES'!AC$5)</f>
        <v>29621.66226127843</v>
      </c>
      <c r="AC15" s="52">
        <f>+AD15/(1+'Movilidad ANSES'!AD$5)</f>
        <v>33291.786215450826</v>
      </c>
      <c r="AD15" s="53">
        <f>+AE15/(1+'Movilidad ANSES'!AE$5)</f>
        <v>37323.421526141923</v>
      </c>
      <c r="AE15" s="51">
        <f>+'[8]2.3.11-12'!$AJ$22</f>
        <v>41906.737689552152</v>
      </c>
      <c r="AF15" s="52">
        <f>+'[9]2.3.11-12'!$AJ$22</f>
        <v>48039.481389632943</v>
      </c>
      <c r="AG15" s="52">
        <f>+'[10]2.3.11-12'!$AJ$22</f>
        <v>55628.946091004014</v>
      </c>
      <c r="AH15" s="53">
        <f>+'[11]2.3.11-12'!$AJ$22</f>
        <v>64122.931754650432</v>
      </c>
      <c r="AI15" s="51">
        <f>+'[12]2.3.11-12'!$AJ$22</f>
        <v>75251.092399161585</v>
      </c>
      <c r="AJ15" s="52">
        <f>+'[13]2.3.11-12'!$AV$22</f>
        <v>94390.920707606667</v>
      </c>
      <c r="AK15" s="52">
        <f>+'[14]2.3.11-12'!$AV$22</f>
        <v>121243.70318589585</v>
      </c>
      <c r="AL15" s="52">
        <f>+'[15]2.3.11-12'!$AV$22</f>
        <v>153806.36599571843</v>
      </c>
      <c r="AM15" s="51">
        <f>+'[16]2.3.11-12'!$AV$22</f>
        <v>198059.24687412078</v>
      </c>
      <c r="AN15" s="52">
        <f>+'[17]2.3.11-12'!$AV$22</f>
        <v>273837.41937114811</v>
      </c>
      <c r="AO15" s="52">
        <f>+'[18]2.3.11-12'!$AV$22</f>
        <v>310012.95882375824</v>
      </c>
      <c r="AP15" s="53">
        <f>+'[69]2.3.11-12'!$AV$22</f>
        <v>343203.17234030011</v>
      </c>
      <c r="AQ15" s="85"/>
    </row>
    <row r="16" spans="2:43" x14ac:dyDescent="0.3">
      <c r="B16" s="12" t="s">
        <v>52</v>
      </c>
      <c r="C16" s="51">
        <f>+((C17*Beneficios!C17)+(Beneficios!C18*'Haberes medios - Corrientes'!C18)+('Haberes medios - Corrientes'!C19*Beneficios!C19))/Beneficios!C16</f>
        <v>2675.2110995373132</v>
      </c>
      <c r="D16" s="52">
        <f>+((D17*Beneficios!D17)+(Beneficios!D18*'Haberes medios - Corrientes'!D18)+('Haberes medios - Corrientes'!D19*Beneficios!D19))/Beneficios!D16</f>
        <v>2675.2110995373137</v>
      </c>
      <c r="E16" s="52">
        <f>+((E17*Beneficios!E17)+(Beneficios!E18*'Haberes medios - Corrientes'!E18)+('Haberes medios - Corrientes'!E19*Beneficios!E19))/Beneficios!E16</f>
        <v>3009.3449658695231</v>
      </c>
      <c r="F16" s="53">
        <f>+((F17*Beneficios!F17)+(Beneficios!F18*'Haberes medios - Corrientes'!F18)+('Haberes medios - Corrientes'!F19*Beneficios!F19))/Beneficios!F16</f>
        <v>3009.3449658695231</v>
      </c>
      <c r="G16" s="51">
        <f>+((G17*Beneficios!G17)+(Beneficios!G18*'Haberes medios - Corrientes'!G18)+('Haberes medios - Corrientes'!G19*Beneficios!G19))/Beneficios!G16</f>
        <v>3471.2794181304953</v>
      </c>
      <c r="H16" s="52">
        <f>+((H17*Beneficios!H17)+(Beneficios!H18*'Haberes medios - Corrientes'!H18)+('Haberes medios - Corrientes'!H19*Beneficios!H19))/Beneficios!H16</f>
        <v>3471.2794181304953</v>
      </c>
      <c r="I16" s="52">
        <f>+((I17*Beneficios!I17)+(Beneficios!I18*'Haberes medios - Corrientes'!I18)+('Haberes medios - Corrientes'!I19*Beneficios!I19))/Beneficios!I16</f>
        <v>3962.8125837377729</v>
      </c>
      <c r="J16" s="52">
        <f>+((J17*Beneficios!J17)+(Beneficios!J18*'Haberes medios - Corrientes'!J18)+('Haberes medios - Corrientes'!J19*Beneficios!J19))/Beneficios!J16</f>
        <v>3963.155916536557</v>
      </c>
      <c r="K16" s="51">
        <f>+((K17*Beneficios!K17)+(Beneficios!K18*'Haberes medios - Corrientes'!K18)+('Haberes medios - Corrientes'!K19*Beneficios!K19))/Beneficios!K16</f>
        <v>4484.0304539446079</v>
      </c>
      <c r="L16" s="52">
        <f>+((L17*Beneficios!L17)+(Beneficios!L18*'Haberes medios - Corrientes'!L18)+('Haberes medios - Corrientes'!L19*Beneficios!L19))/Beneficios!L16</f>
        <v>4489.9607939783036</v>
      </c>
      <c r="M16" s="52">
        <f>+((M17*Beneficios!M17)+(Beneficios!M18*'Haberes medios - Corrientes'!M18)+('Haberes medios - Corrientes'!M19*Beneficios!M19))/Beneficios!M16</f>
        <v>5110.7904084747597</v>
      </c>
      <c r="N16" s="53">
        <f>+((N17*Beneficios!N17)+(Beneficios!N18*'Haberes medios - Corrientes'!N18)+('Haberes medios - Corrientes'!N19*Beneficios!N19))/Beneficios!N16</f>
        <v>5122.3019872070081</v>
      </c>
      <c r="O16" s="51">
        <f>+((O17*Beneficios!O17)+(Beneficios!O18*'Haberes medios - Corrientes'!O18)+('Haberes medios - Corrientes'!O19*Beneficios!O19))/Beneficios!O16</f>
        <v>5423.3000669745707</v>
      </c>
      <c r="P16" s="52">
        <f>+((P17*Beneficios!P17)+(Beneficios!P18*'Haberes medios - Corrientes'!P18)+('Haberes medios - Corrientes'!P19*Beneficios!P19))/Beneficios!P16</f>
        <v>5742.4984266889405</v>
      </c>
      <c r="Q16" s="52">
        <f>+((Q17*Beneficios!Q17)+(Beneficios!Q18*'Haberes medios - Corrientes'!Q18)+('Haberes medios - Corrientes'!Q19*Beneficios!Q19))/Beneficios!Q16</f>
        <v>6138.9194562983294</v>
      </c>
      <c r="R16" s="53">
        <f>+((R17*Beneficios!R17)+(Beneficios!R18*'Haberes medios - Corrientes'!R18)+('Haberes medios - Corrientes'!R19*Beneficios!R19))/Beneficios!R16</f>
        <v>6629.0826723185955</v>
      </c>
      <c r="S16" s="52">
        <f>+((S17*Beneficios!S17)+(Beneficios!S18*'Haberes medios - Corrientes'!S18)+('Haberes medios - Corrientes'!S19*Beneficios!S19))/Beneficios!S16</f>
        <v>7424.8997847292294</v>
      </c>
      <c r="T16" s="52">
        <f>+((T17*Beneficios!T17)+(Beneficios!T18*'Haberes medios - Corrientes'!T18)+('Haberes medios - Corrientes'!T19*Beneficios!T19))/Beneficios!T16</f>
        <v>8234.2527220386492</v>
      </c>
      <c r="U16" s="52">
        <f>+((U17*Beneficios!U17)+(Beneficios!U18*'Haberes medios - Corrientes'!U18)+('Haberes medios - Corrientes'!U19*Beneficios!U19))/Beneficios!U16</f>
        <v>9252.6402203922535</v>
      </c>
      <c r="V16" s="52">
        <f>+((V17*Beneficios!V17)+(Beneficios!V18*'Haberes medios - Corrientes'!V18)+('Haberes medios - Corrientes'!V19*Beneficios!V19))/Beneficios!V16</f>
        <v>10074.770349181936</v>
      </c>
      <c r="W16" s="51">
        <f>+((W17*Beneficios!W17)+(Beneficios!W18*'Haberes medios - Corrientes'!W18)+('Haberes medios - Corrientes'!W19*Beneficios!W19))/Beneficios!W16</f>
        <v>11396.909171392566</v>
      </c>
      <c r="X16" s="52">
        <f>+((X17*Beneficios!X17)+(Beneficios!X18*'Haberes medios - Corrientes'!X18)+('Haberes medios - Corrientes'!X19*Beneficios!X19))/Beneficios!X16</f>
        <v>12104.907361970882</v>
      </c>
      <c r="Y16" s="52">
        <f>+((Y17*Beneficios!Y17)+(Beneficios!Y18*'Haberes medios - Corrientes'!Y18)+('Haberes medios - Corrientes'!Y19*Beneficios!Y19))/Beneficios!Y16</f>
        <v>13018.419588411247</v>
      </c>
      <c r="Z16" s="52">
        <f>+((Z17*Beneficios!Z17)+(Beneficios!Z18*'Haberes medios - Corrientes'!Z18)+('Haberes medios - Corrientes'!Z19*Beneficios!Z19))/Beneficios!Z16</f>
        <v>13682.03863158103</v>
      </c>
      <c r="AA16" s="51">
        <f>+((AA17*Beneficios!AA17)+(Beneficios!AA18*'Haberes medios - Corrientes'!AA18)+('Haberes medios - Corrientes'!AA19*Beneficios!AA19))/Beneficios!AA16</f>
        <v>14782.174247651075</v>
      </c>
      <c r="AB16" s="52">
        <f>+((AB17*Beneficios!AB17)+(Beneficios!AB18*'Haberes medios - Corrientes'!AB18)+('Haberes medios - Corrientes'!AB19*Beneficios!AB19))/Beneficios!AB16</f>
        <v>16579.410334541564</v>
      </c>
      <c r="AC16" s="52">
        <f>+((AC17*Beneficios!AC17)+(Beneficios!AC18*'Haberes medios - Corrientes'!AC18)+('Haberes medios - Corrientes'!AC19*Beneficios!AC19))/Beneficios!AC16</f>
        <v>18658.303941830021</v>
      </c>
      <c r="AD16" s="53">
        <f>+((AD17*Beneficios!AD17)+(Beneficios!AD18*'Haberes medios - Corrientes'!AD18)+('Haberes medios - Corrientes'!AD19*Beneficios!AD19))/Beneficios!AD16</f>
        <v>20946.988675927943</v>
      </c>
      <c r="AE16" s="51">
        <f>+((AE17*Beneficios!AE17)+(Beneficios!AE18*'Haberes medios - Corrientes'!AE18)+('Haberes medios - Corrientes'!AE19*Beneficios!AE19))/Beneficios!AE16</f>
        <v>23552.110152510828</v>
      </c>
      <c r="AF16" s="52">
        <f>+((AF17*Beneficios!AF17)+(Beneficios!AF18*'Haberes medios - Corrientes'!AF18)+('Haberes medios - Corrientes'!AF19*Beneficios!AF19))/Beneficios!AF16</f>
        <v>27085.377596588445</v>
      </c>
      <c r="AG16" s="52">
        <f>+((AG17*Beneficios!AG17)+(Beneficios!AG18*'Haberes medios - Corrientes'!AG18)+('Haberes medios - Corrientes'!AG19*Beneficios!AG19))/Beneficios!AG16</f>
        <v>31317.412762568394</v>
      </c>
      <c r="AH16" s="53">
        <f>+((AH17*Beneficios!AH17)+(Beneficios!AH18*'Haberes medios - Corrientes'!AH18)+('Haberes medios - Corrientes'!AH19*Beneficios!AH19))/Beneficios!AH16</f>
        <v>36231.855554927133</v>
      </c>
      <c r="AI16" s="51">
        <f>+((AI17*Beneficios!AI17)+(Beneficios!AI18*'Haberes medios - Corrientes'!AI18)+('Haberes medios - Corrientes'!AI19*Beneficios!AI19))/Beneficios!AI16</f>
        <v>42992.483241509573</v>
      </c>
      <c r="AJ16" s="52">
        <f>+((AJ17*Beneficios!AJ17)+(Beneficios!AJ18*'Haberes medios - Corrientes'!AJ18)+('Haberes medios - Corrientes'!AJ19*Beneficios!AJ19))/Beneficios!AJ16</f>
        <v>66555.626078258312</v>
      </c>
      <c r="AK16" s="52">
        <f>+((AK17*Beneficios!AK17)+(Beneficios!AK18*'Haberes medios - Corrientes'!AK18)+('Haberes medios - Corrientes'!AK19*Beneficios!AK19))/Beneficios!AK16</f>
        <v>99870.886984647208</v>
      </c>
      <c r="AL16" s="52">
        <f>+((AL17*Beneficios!AL17)+(Beneficios!AL18*'Haberes medios - Corrientes'!AL18)+('Haberes medios - Corrientes'!AL19*Beneficios!AL19))/Beneficios!AL16</f>
        <v>122473.86275251555</v>
      </c>
      <c r="AM16" s="51">
        <f>+((AM17*Beneficios!AM17)+(Beneficios!AM18*'Haberes medios - Corrientes'!AM18)+('Haberes medios - Corrientes'!AM19*Beneficios!AM19))/Beneficios!AM16</f>
        <v>166843.41624656631</v>
      </c>
      <c r="AN16" s="52">
        <f>+((AN17*Beneficios!AN17)+(Beneficios!AN18*'Haberes medios - Corrientes'!AN18)+('Haberes medios - Corrientes'!AN19*Beneficios!AN19))/Beneficios!AN16</f>
        <v>219513.13998419442</v>
      </c>
      <c r="AO16" s="52">
        <f>+((AO17*Beneficios!AO17)+(Beneficios!AO18*'Haberes medios - Corrientes'!AO18)+('Haberes medios - Corrientes'!AO19*Beneficios!AO19))/Beneficios!AO16</f>
        <v>239410.75434495922</v>
      </c>
      <c r="AP16" s="53">
        <f>+((AP17*Beneficios!AP17)+(Beneficios!AP18*'Haberes medios - Corrientes'!AP18)+('Haberes medios - Corrientes'!AP19*Beneficios!AP19))/Beneficios!AP16</f>
        <v>263713.60003091209</v>
      </c>
      <c r="AQ16" s="85"/>
    </row>
    <row r="17" spans="2:43" ht="16.2" x14ac:dyDescent="0.3">
      <c r="B17" s="12" t="s">
        <v>59</v>
      </c>
      <c r="C17" s="51">
        <f>+D17/(1+'Movilidad ANSES'!D$5)</f>
        <v>2675.2110995373132</v>
      </c>
      <c r="D17" s="52">
        <f>+E17/(1+'Movilidad ANSES'!E$5)</f>
        <v>2675.2110995373132</v>
      </c>
      <c r="E17" s="52">
        <f>+F17/(1+'Movilidad ANSES'!F$5)</f>
        <v>3009.3449658695235</v>
      </c>
      <c r="F17" s="53">
        <f>+G17/(1+'Movilidad ANSES'!G$5)</f>
        <v>3009.3449658695235</v>
      </c>
      <c r="G17" s="51">
        <f>+H17/(1+'Movilidad ANSES'!H$5)</f>
        <v>3471.2794181304953</v>
      </c>
      <c r="H17" s="52">
        <f>+I17/(1+'Movilidad ANSES'!I$5)</f>
        <v>3471.2794181304953</v>
      </c>
      <c r="I17" s="52">
        <f>+J17/(1+'Movilidad ANSES'!J$5)</f>
        <v>3962.8125837377734</v>
      </c>
      <c r="J17" s="52">
        <f>+K17/(1+'Movilidad ANSES'!K$5)</f>
        <v>3962.8125837377734</v>
      </c>
      <c r="K17" s="51">
        <f>+L17/(1+'Movilidad ANSES'!L$5)</f>
        <v>4476.3930945901884</v>
      </c>
      <c r="L17" s="52">
        <f>+M17/(1+'Movilidad ANSES'!M$5)</f>
        <v>4476.3930945901884</v>
      </c>
      <c r="M17" s="52">
        <f>+N17/(1+'Movilidad ANSES'!N$5)</f>
        <v>5072.6486547896011</v>
      </c>
      <c r="N17" s="53">
        <f>+O17/(1+'Movilidad ANSES'!O$5)</f>
        <v>5072.6486547896011</v>
      </c>
      <c r="O17" s="51">
        <f>+P17/(1+'Movilidad ANSES'!P$5)</f>
        <v>5362.2968929780873</v>
      </c>
      <c r="P17" s="52">
        <f>+Q17/(1+'Movilidad ANSES'!Q$5)</f>
        <v>5667.4115861885402</v>
      </c>
      <c r="Q17" s="52">
        <f>+R17/(1+'Movilidad ANSES'!R$5)</f>
        <v>6045.9946801459346</v>
      </c>
      <c r="R17" s="53">
        <f>+S17/(1+'Movilidad ANSES'!S$5)</f>
        <v>6516.3730662612888</v>
      </c>
      <c r="S17" s="52">
        <f>+'[19]4.1-3 PNC Mes'!$Z$15</f>
        <v>7287.2599999999993</v>
      </c>
      <c r="T17" s="52">
        <f>+S17*(1+'Movilidad ANSES'!T$5)</f>
        <v>8069.9117239999987</v>
      </c>
      <c r="U17" s="52">
        <f>+T17*(1+'Movilidad ANSES'!U$5)</f>
        <v>9056.0549366727992</v>
      </c>
      <c r="V17" s="52">
        <f>+U17*(1+'Movilidad ANSES'!V$5)</f>
        <v>9847.5541381380008</v>
      </c>
      <c r="W17" s="51">
        <f>+'[20]3.1-3'!$AA$13</f>
        <v>11124.039999999999</v>
      </c>
      <c r="X17" s="52">
        <f>+W17*(1+'Movilidad ANSES'!X$5)</f>
        <v>11804.831247999999</v>
      </c>
      <c r="Y17" s="52">
        <f>+X17*(1+'Movilidad ANSES'!Y$5)</f>
        <v>12690.193591599998</v>
      </c>
      <c r="Z17" s="52">
        <f>+Y17*(1+'Movilidad ANSES'!Z$5)</f>
        <v>13324.703271179998</v>
      </c>
      <c r="AA17" s="51">
        <f>+'[21]3.1-3'!$AA$13</f>
        <v>14400.01</v>
      </c>
      <c r="AB17" s="52">
        <f>+AA17*(1+'Movilidad ANSES'!AB$5)</f>
        <v>16145.291212</v>
      </c>
      <c r="AC17" s="52">
        <f>+AB17*(1+'Movilidad ANSES'!AC$5)</f>
        <v>18145.6927931668</v>
      </c>
      <c r="AD17" s="53">
        <f>+AC17*(1+'Movilidad ANSES'!AD$5)</f>
        <v>20343.1361904193</v>
      </c>
      <c r="AE17" s="51">
        <f>+'[22]3.1-3'!$AA$13</f>
        <v>22841.279999999999</v>
      </c>
      <c r="AF17" s="52">
        <f>+AE17*(1+'Movilidad ANSES'!AF$5)</f>
        <v>26267.471999999998</v>
      </c>
      <c r="AG17" s="52">
        <f>+AF17*(1+'Movilidad ANSES'!AG$5)</f>
        <v>30346.810401599996</v>
      </c>
      <c r="AH17" s="53">
        <f>+AG17*(1+'Movilidad ANSES'!AH$5)</f>
        <v>35086.982186329922</v>
      </c>
      <c r="AI17" s="51">
        <f>+'[23]3.4'!$E$30</f>
        <v>42626</v>
      </c>
      <c r="AJ17" s="52">
        <f>+'[24]3.4'!$E$29</f>
        <v>64174</v>
      </c>
      <c r="AK17" s="52">
        <f>+'[25]3.4'!$E$29</f>
        <v>95027</v>
      </c>
      <c r="AL17" s="52">
        <f>+AK17*(1+'Movilidad ANSES'!AL$5)</f>
        <v>114859.13489999999</v>
      </c>
      <c r="AM17" s="51">
        <f>+'[26]3.4'!$E$30</f>
        <v>167472</v>
      </c>
      <c r="AN17" s="52">
        <f>+'[27]3.4'!$E$30</f>
        <v>221091</v>
      </c>
      <c r="AO17" s="52">
        <f>+'[28]3.4'!$E$30</f>
        <v>242129</v>
      </c>
      <c r="AP17" s="53">
        <f>+AO17*(1+'Movilidad ANSES'!AT$5)*(1+'Movilidad ANSES'!AU$5)*(1+'Movilidad ANSES'!AV$5)</f>
        <v>268002.85831974645</v>
      </c>
      <c r="AQ17" s="85"/>
    </row>
    <row r="18" spans="2:43" ht="16.2" x14ac:dyDescent="0.3">
      <c r="B18" s="12" t="s">
        <v>60</v>
      </c>
      <c r="C18" s="51">
        <f>+D18/(1+'Movilidad ANSES'!D$5)</f>
        <v>2675.2110995373132</v>
      </c>
      <c r="D18" s="52">
        <f>+E18/(1+'Movilidad ANSES'!E$5)</f>
        <v>2675.2110995373132</v>
      </c>
      <c r="E18" s="52">
        <f>+F18/(1+'Movilidad ANSES'!F$5)</f>
        <v>3009.3449658695235</v>
      </c>
      <c r="F18" s="53">
        <f>+G18/(1+'Movilidad ANSES'!G$5)</f>
        <v>3009.3449658695235</v>
      </c>
      <c r="G18" s="51">
        <f>+H18/(1+'Movilidad ANSES'!H$5)</f>
        <v>3471.2794181304953</v>
      </c>
      <c r="H18" s="52">
        <f>+I18/(1+'Movilidad ANSES'!I$5)</f>
        <v>3471.2794181304953</v>
      </c>
      <c r="I18" s="52">
        <f>+J18/(1+'Movilidad ANSES'!J$5)</f>
        <v>3962.8125837377734</v>
      </c>
      <c r="J18" s="52">
        <f>+K18/(1+'Movilidad ANSES'!K$5)</f>
        <v>3962.8125837377734</v>
      </c>
      <c r="K18" s="51">
        <f>+L18/(1+'Movilidad ANSES'!L$5)</f>
        <v>4476.3930945901884</v>
      </c>
      <c r="L18" s="52">
        <f>+M18/(1+'Movilidad ANSES'!M$5)</f>
        <v>4476.3930945901884</v>
      </c>
      <c r="M18" s="52">
        <f>+N18/(1+'Movilidad ANSES'!N$5)</f>
        <v>5072.6486547896011</v>
      </c>
      <c r="N18" s="53">
        <f>+O18/(1+'Movilidad ANSES'!O$5)</f>
        <v>5072.6486547896011</v>
      </c>
      <c r="O18" s="51">
        <f>+P18/(1+'Movilidad ANSES'!P$5)</f>
        <v>5362.2968929780873</v>
      </c>
      <c r="P18" s="52">
        <f>+Q18/(1+'Movilidad ANSES'!Q$5)</f>
        <v>5667.4115861885402</v>
      </c>
      <c r="Q18" s="52">
        <f>+R18/(1+'Movilidad ANSES'!R$5)</f>
        <v>6045.9946801459346</v>
      </c>
      <c r="R18" s="53">
        <f>+S18/(1+'Movilidad ANSES'!S$5)</f>
        <v>6516.3730662612888</v>
      </c>
      <c r="S18" s="52">
        <f>+'[19]4.1-3 PNC Mes'!$Y$15</f>
        <v>7287.2599999999993</v>
      </c>
      <c r="T18" s="52">
        <f>+S18*(1+'Movilidad ANSES'!T$5)</f>
        <v>8069.9117239999987</v>
      </c>
      <c r="U18" s="52">
        <f>+T18*(1+'Movilidad ANSES'!U$5)</f>
        <v>9056.0549366727992</v>
      </c>
      <c r="V18" s="52">
        <f>+U18*(1+'Movilidad ANSES'!V$5)</f>
        <v>9847.5541381380008</v>
      </c>
      <c r="W18" s="51">
        <f>+'[20]3.1-3'!$Z$13</f>
        <v>11124.04</v>
      </c>
      <c r="X18" s="52">
        <f>+W18*(1+'Movilidad ANSES'!X$5)</f>
        <v>11804.831248</v>
      </c>
      <c r="Y18" s="52">
        <f>+X18*(1+'Movilidad ANSES'!Y$5)</f>
        <v>12690.1935916</v>
      </c>
      <c r="Z18" s="52">
        <f>+Y18*(1+'Movilidad ANSES'!Z$5)</f>
        <v>13324.70327118</v>
      </c>
      <c r="AA18" s="51">
        <f>+'[21]3.1-3'!$Z$13</f>
        <v>14399.325267186485</v>
      </c>
      <c r="AB18" s="52">
        <f>+AA18*(1+'Movilidad ANSES'!AB$5)</f>
        <v>16144.523489569487</v>
      </c>
      <c r="AC18" s="52">
        <f>+AB18*(1+'Movilidad ANSES'!AC$5)</f>
        <v>18144.829949927145</v>
      </c>
      <c r="AD18" s="53">
        <f>+AC18*(1+'Movilidad ANSES'!AD$5)</f>
        <v>20342.168856863322</v>
      </c>
      <c r="AE18" s="51">
        <f>+'[22]3.1-3'!$Z$13</f>
        <v>22841.568225590672</v>
      </c>
      <c r="AF18" s="52">
        <f>+AE18*(1+'Movilidad ANSES'!AF$5)</f>
        <v>26267.803459429269</v>
      </c>
      <c r="AG18" s="52">
        <f>+AF18*(1+'Movilidad ANSES'!AG$5)</f>
        <v>30347.193336678636</v>
      </c>
      <c r="AH18" s="53">
        <f>+AG18*(1+'Movilidad ANSES'!AH$5)</f>
        <v>35087.424935867843</v>
      </c>
      <c r="AI18" s="51">
        <f>+'[23]3.4'!$D$30</f>
        <v>41811</v>
      </c>
      <c r="AJ18" s="52">
        <f>+'[24]3.4'!$D$29</f>
        <v>65047</v>
      </c>
      <c r="AK18" s="52">
        <f>+'[25]3.4'!$D$29</f>
        <v>97993</v>
      </c>
      <c r="AL18" s="52">
        <f>+AK18*(1+'Movilidad ANSES'!AL$5)</f>
        <v>118444.13909999999</v>
      </c>
      <c r="AM18" s="51">
        <f>+'[26]3.4'!$D$30</f>
        <v>164628</v>
      </c>
      <c r="AN18" s="52">
        <f>+'[27]3.4'!$D$30</f>
        <v>216247</v>
      </c>
      <c r="AO18" s="52">
        <f>+'[28]3.4'!$D$30</f>
        <v>235868</v>
      </c>
      <c r="AP18" s="53">
        <f>+AO18*(1+'Movilidad ANSES'!AT$5)*(1+'Movilidad ANSES'!AU$5)*(1+'Movilidad ANSES'!AV$5)</f>
        <v>261072.80906525839</v>
      </c>
      <c r="AQ18" s="85"/>
    </row>
    <row r="19" spans="2:43" ht="16.2" x14ac:dyDescent="0.3">
      <c r="B19" s="12" t="s">
        <v>132</v>
      </c>
      <c r="C19" s="54">
        <v>0</v>
      </c>
      <c r="D19" s="55">
        <v>0</v>
      </c>
      <c r="E19" s="55">
        <v>0</v>
      </c>
      <c r="F19" s="56">
        <v>0</v>
      </c>
      <c r="G19" s="54">
        <v>0</v>
      </c>
      <c r="H19" s="55">
        <v>0</v>
      </c>
      <c r="I19" s="55">
        <v>0</v>
      </c>
      <c r="J19" s="49">
        <f>+K19/(1+'Movilidad ANSES'!K$5)</f>
        <v>4528.9302208434028</v>
      </c>
      <c r="K19" s="48">
        <f>+L19/(1+'Movilidad ANSES'!L$5)</f>
        <v>5115.8795774647078</v>
      </c>
      <c r="L19" s="49">
        <f>+M19/(1+'Movilidad ANSES'!M$5)</f>
        <v>5115.8795774647078</v>
      </c>
      <c r="M19" s="49">
        <f>+N19/(1+'Movilidad ANSES'!N$5)</f>
        <v>5797.3147371830073</v>
      </c>
      <c r="N19" s="50">
        <f>+O19/(1+'Movilidad ANSES'!O$5)</f>
        <v>5797.3147371830073</v>
      </c>
      <c r="O19" s="48">
        <f>+P19/(1+'Movilidad ANSES'!P$5)</f>
        <v>6128.3414086761568</v>
      </c>
      <c r="P19" s="49">
        <f>+Q19/(1+'Movilidad ANSES'!Q$5)</f>
        <v>6477.0440348298298</v>
      </c>
      <c r="Q19" s="49">
        <f>+R19/(1+'Movilidad ANSES'!R$5)</f>
        <v>6909.7105763564623</v>
      </c>
      <c r="R19" s="50">
        <f>+S19/(1+'Movilidad ANSES'!S$5)</f>
        <v>7447.2860591969957</v>
      </c>
      <c r="S19" s="52">
        <f>+'[19]4.12 PUAM Mes'!$E$13</f>
        <v>8328.3000000000011</v>
      </c>
      <c r="T19" s="52">
        <f>+S19*(1+'Movilidad ANSES'!T$5)</f>
        <v>9222.7594200000003</v>
      </c>
      <c r="U19" s="52">
        <f>+T19*(1+'Movilidad ANSES'!U$5)</f>
        <v>10349.780621124</v>
      </c>
      <c r="V19" s="52">
        <f>+U19*(1+'Movilidad ANSES'!V$5)</f>
        <v>11254.351447410238</v>
      </c>
      <c r="W19" s="51">
        <f>+'[20]3.12'!$D$11</f>
        <v>12713.19</v>
      </c>
      <c r="X19" s="52">
        <f>+W19*(1+'Movilidad ANSES'!X$5)</f>
        <v>13491.237228</v>
      </c>
      <c r="Y19" s="52">
        <f>+X19*(1+'Movilidad ANSES'!Y$5)</f>
        <v>14503.0800201</v>
      </c>
      <c r="Z19" s="52">
        <f>+Y19*(1+'Movilidad ANSES'!Z$5)</f>
        <v>15228.234021105001</v>
      </c>
      <c r="AA19" s="48">
        <f>+'[21]3.12'!$D$11</f>
        <v>16433.522268717486</v>
      </c>
      <c r="AB19" s="49">
        <f>+AA19*(1+'Movilidad ANSES'!AB$5)</f>
        <v>18425.265167686044</v>
      </c>
      <c r="AC19" s="49">
        <f>+AB19*(1+'Movilidad ANSES'!AC$5)</f>
        <v>20708.155521962344</v>
      </c>
      <c r="AD19" s="50">
        <f>+AC19*(1+'Movilidad ANSES'!AD$5)</f>
        <v>23215.913155671984</v>
      </c>
      <c r="AE19" s="51">
        <f>+'[29]3.9'!$D$11</f>
        <v>26104.320000000003</v>
      </c>
      <c r="AF19" s="52">
        <f>+'[30]3.9'!$D$11</f>
        <v>30019.970000000012</v>
      </c>
      <c r="AG19" s="52">
        <f>+'[31]3.9'!$D$11</f>
        <v>34682.07</v>
      </c>
      <c r="AH19" s="53">
        <f>+'[32]3.9'!$D$11</f>
        <v>40099.409999999996</v>
      </c>
      <c r="AI19" s="51">
        <f>+'[23]3.9'!$D$11</f>
        <v>46932.34</v>
      </c>
      <c r="AJ19" s="52">
        <f>+'[24]3.9'!$D$11</f>
        <v>71720.498913467818</v>
      </c>
      <c r="AK19" s="52">
        <f>+'[25]3.9'!$D$11</f>
        <v>106875.57550700598</v>
      </c>
      <c r="AL19" s="52">
        <f>+'[33]3.9'!$D$11</f>
        <v>139478.06377395673</v>
      </c>
      <c r="AM19" s="51">
        <f>+'[26]3.9'!$D$11</f>
        <v>177350.06527744175</v>
      </c>
      <c r="AN19" s="52">
        <f>+'[27]3.9'!$D$11</f>
        <v>235510.32347539903</v>
      </c>
      <c r="AO19" s="52">
        <f>+'[28]3.9'!$D$11</f>
        <v>257559.27599027951</v>
      </c>
      <c r="AP19" s="53">
        <f>+'[70]3.9'!$D$11</f>
        <v>277641.06276472716</v>
      </c>
      <c r="AQ19" s="85"/>
    </row>
    <row r="20" spans="2:43" x14ac:dyDescent="0.3">
      <c r="B20" s="39" t="s">
        <v>41</v>
      </c>
      <c r="C20" s="41">
        <f>+((C21*Beneficios!C21)+(Beneficios!C22*'Haberes medios - Corrientes'!C22))/Beneficios!C20</f>
        <v>5682.4522082976564</v>
      </c>
      <c r="D20" s="41">
        <f>+((D21*Beneficios!D21)+(Beneficios!D22*'Haberes medios - Corrientes'!D22))/Beneficios!D20</f>
        <v>5826.4385126121297</v>
      </c>
      <c r="E20" s="41">
        <f>+((E21*Beneficios!E21)+(Beneficios!E22*'Haberes medios - Corrientes'!E22))/Beneficios!E20</f>
        <v>6491.2222988854337</v>
      </c>
      <c r="F20" s="41">
        <f>+((F21*Beneficios!F21)+(Beneficios!F22*'Haberes medios - Corrientes'!F22))/Beneficios!F20</f>
        <v>6721.4835247065866</v>
      </c>
      <c r="G20" s="41">
        <f>+((G21*Beneficios!G21)+(Beneficios!G22*'Haberes medios - Corrientes'!G22))/Beneficios!G20</f>
        <v>7956.3670967265198</v>
      </c>
      <c r="H20" s="41">
        <f>+((H21*Beneficios!H21)+(Beneficios!H22*'Haberes medios - Corrientes'!H22))/Beneficios!H20</f>
        <v>8559.1957576424011</v>
      </c>
      <c r="I20" s="41">
        <f>+((I21*Beneficios!I21)+(Beneficios!I22*'Haberes medios - Corrientes'!I22))/Beneficios!I20</f>
        <v>8833.9685869250789</v>
      </c>
      <c r="J20" s="41">
        <f>+((J21*Beneficios!J21)+(Beneficios!J22*'Haberes medios - Corrientes'!J22))/Beneficios!J20</f>
        <v>9234.3864725540388</v>
      </c>
      <c r="K20" s="42">
        <f>+((K21*Beneficios!K21)+(Beneficios!K22*'Haberes medios - Corrientes'!K22))/Beneficios!K20</f>
        <v>10341.169075736325</v>
      </c>
      <c r="L20" s="41">
        <f>+((L21*Beneficios!L21)+(Beneficios!L22*'Haberes medios - Corrientes'!L22))/Beneficios!L20</f>
        <v>10814.774753205569</v>
      </c>
      <c r="M20" s="41">
        <f>+((M21*Beneficios!M21)+(Beneficios!M22*'Haberes medios - Corrientes'!M22))/Beneficios!M20</f>
        <v>11798.806305395316</v>
      </c>
      <c r="N20" s="43">
        <f>+((N21*Beneficios!N21)+(Beneficios!N22*'Haberes medios - Corrientes'!N22))/Beneficios!N20</f>
        <v>12017.547328141784</v>
      </c>
      <c r="O20" s="41">
        <f>+((O21*Beneficios!O21)+(Beneficios!O22*'Haberes medios - Corrientes'!O22))/Beneficios!O20</f>
        <v>13158.386352637843</v>
      </c>
      <c r="P20" s="41">
        <f>+((P21*Beneficios!P21)+(Beneficios!P22*'Haberes medios - Corrientes'!P22))/Beneficios!P20</f>
        <v>14490.767001363016</v>
      </c>
      <c r="Q20" s="41">
        <f>+((Q21*Beneficios!Q21)+(Beneficios!Q22*'Haberes medios - Corrientes'!Q22))/Beneficios!Q20</f>
        <v>15180.155420722334</v>
      </c>
      <c r="R20" s="41">
        <f>+((R21*Beneficios!R21)+(Beneficios!R22*'Haberes medios - Corrientes'!R22))/Beneficios!R20</f>
        <v>16047.387260507381</v>
      </c>
      <c r="S20" s="42">
        <f>+((S21*Beneficios!S21)+(Beneficios!S22*'Haberes medios - Corrientes'!S22))/Beneficios!S20</f>
        <v>17938.459745879118</v>
      </c>
      <c r="T20" s="41">
        <f>+((T21*Beneficios!T21)+(Beneficios!T22*'Haberes medios - Corrientes'!T22))/Beneficios!T20</f>
        <v>19296.617086764167</v>
      </c>
      <c r="U20" s="41">
        <f>+((U21*Beneficios!U21)+(Beneficios!U22*'Haberes medios - Corrientes'!U22))/Beneficios!U20</f>
        <v>22331.089975156028</v>
      </c>
      <c r="V20" s="43">
        <f>+((V21*Beneficios!V21)+(Beneficios!V22*'Haberes medios - Corrientes'!V22))/Beneficios!V20</f>
        <v>26253.643024842862</v>
      </c>
      <c r="W20" s="41">
        <f>+((W21*Beneficios!W21)+(Beneficios!W22*'Haberes medios - Corrientes'!W22))/Beneficios!W20</f>
        <v>27432.862419108129</v>
      </c>
      <c r="X20" s="41">
        <f>+((X21*Beneficios!X21)+(Beneficios!X22*'Haberes medios - Corrientes'!X22))/Beneficios!X20</f>
        <v>27577.255414719628</v>
      </c>
      <c r="Y20" s="41">
        <f>+((Y21*Beneficios!Y21)+(Beneficios!Y22*'Haberes medios - Corrientes'!Y22))/Beneficios!Y20</f>
        <v>28217.717493796528</v>
      </c>
      <c r="Z20" s="41">
        <f>+((Z21*Beneficios!Z21)+(Beneficios!Z22*'Haberes medios - Corrientes'!Z22))/Beneficios!Z20</f>
        <v>30464.087556498795</v>
      </c>
      <c r="AA20" s="42">
        <f>+((AA21*Beneficios!AA21)+(Beneficios!AA22*'Haberes medios - Corrientes'!AA22))/Beneficios!AA20</f>
        <v>33645.820895539378</v>
      </c>
      <c r="AB20" s="41">
        <f>+((AB21*Beneficios!AB21)+(Beneficios!AB22*'Haberes medios - Corrientes'!AB22))/Beneficios!AB20</f>
        <v>34778.672121689247</v>
      </c>
      <c r="AC20" s="41">
        <f>+((AC21*Beneficios!AC21)+(Beneficios!AC22*'Haberes medios - Corrientes'!AC22))/Beneficios!AC20</f>
        <v>40444.421486016879</v>
      </c>
      <c r="AD20" s="43">
        <f>+((AD21*Beneficios!AD21)+(Beneficios!AD22*'Haberes medios - Corrientes'!AD22))/Beneficios!AD20</f>
        <v>46088.004518554844</v>
      </c>
      <c r="AE20" s="41">
        <f>+((AE21*Beneficios!AE21)+(Beneficios!AE22*'Haberes medios - Corrientes'!AE22))/Beneficios!AE20</f>
        <v>47881.538279540779</v>
      </c>
      <c r="AF20" s="41">
        <f>+((AF21*Beneficios!AF21)+(Beneficios!AF22*'Haberes medios - Corrientes'!AF22))/Beneficios!AF20</f>
        <v>53038.556808744754</v>
      </c>
      <c r="AG20" s="41">
        <f>+((AG21*Beneficios!AG21)+(Beneficios!AG22*'Haberes medios - Corrientes'!AG22))/Beneficios!AG20</f>
        <v>73345.055369831098</v>
      </c>
      <c r="AH20" s="41">
        <f>+((AH21*Beneficios!AH21)+(Beneficios!AH22*'Haberes medios - Corrientes'!AH22))/Beneficios!AH20</f>
        <v>90851.029528951069</v>
      </c>
      <c r="AI20" s="57">
        <f>+((AI21*Beneficios!AI21)+(Beneficios!AI22*'Haberes medios - Corrientes'!AI22))/Beneficios!AI20</f>
        <v>100101.74778105438</v>
      </c>
      <c r="AJ20" s="58">
        <f>+((AJ21*Beneficios!AJ21)+(Beneficios!AJ22*'Haberes medios - Corrientes'!AJ22))/Beneficios!AJ20</f>
        <v>112110.92521840369</v>
      </c>
      <c r="AK20" s="59">
        <f>+((AK21*Beneficios!AK21)+(Beneficios!AK22*'Haberes medios - Corrientes'!AK22))/Beneficios!AK20</f>
        <v>152448.23940941499</v>
      </c>
      <c r="AL20" s="59">
        <f>+((AL21*Beneficios!AL21)+(Beneficios!AL22*'Haberes medios - Corrientes'!AL22))/Beneficios!AL20</f>
        <v>205162.04906654649</v>
      </c>
      <c r="AM20" s="84">
        <f>+((AM21*Beneficios!AM21)+(Beneficios!AM22*'Haberes medios - Corrientes'!AM22))/Beneficios!AM20</f>
        <v>277923.07489652419</v>
      </c>
      <c r="AN20" s="59">
        <f>+((AN21*Beneficios!AN21)+(Beneficios!AN22*'Haberes medios - Corrientes'!AN22))/Beneficios!AN20</f>
        <v>305309.46035034041</v>
      </c>
      <c r="AO20" s="59">
        <f>+((AO21*Beneficios!AO21)+(Beneficios!AO22*'Haberes medios - Corrientes'!AO22))/Beneficios!AO20</f>
        <v>379759.46203855396</v>
      </c>
      <c r="AP20" s="58">
        <f>+((AP21*Beneficios!AP21)+(Beneficios!AP22*'Haberes medios - Corrientes'!AP22))/Beneficios!AP20</f>
        <v>421064.35898186418</v>
      </c>
    </row>
    <row r="21" spans="2:43" x14ac:dyDescent="0.3">
      <c r="B21" s="12" t="s">
        <v>39</v>
      </c>
      <c r="C21" s="51">
        <f>+((C24*Beneficios!C24)+(Beneficios!C27*'Haberes medios - Corrientes'!C27)+('Haberes medios - Corrientes'!C30*Beneficios!C30)+(Beneficios!C33*'Haberes medios - Corrientes'!C33)+('Haberes medios - Corrientes'!C36*Beneficios!C36))/Beneficios!C21</f>
        <v>6106.2953945919489</v>
      </c>
      <c r="D21" s="52">
        <f>+((D24*Beneficios!D24)+(Beneficios!D27*'Haberes medios - Corrientes'!D27)+('Haberes medios - Corrientes'!D30*Beneficios!D30)+(Beneficios!D33*'Haberes medios - Corrientes'!D33)+('Haberes medios - Corrientes'!D36*Beneficios!D36))/Beneficios!D21</f>
        <v>6259.1385827338127</v>
      </c>
      <c r="E21" s="52">
        <f>+((E24*Beneficios!E24)+(Beneficios!E27*'Haberes medios - Corrientes'!E27)+('Haberes medios - Corrientes'!E30*Beneficios!E30)+(Beneficios!E33*'Haberes medios - Corrientes'!E33)+('Haberes medios - Corrientes'!E36*Beneficios!E36))/Beneficios!E21</f>
        <v>6958.3270148900965</v>
      </c>
      <c r="F21" s="53">
        <f>+((F24*Beneficios!F24)+(Beneficios!F27*'Haberes medios - Corrientes'!F27)+('Haberes medios - Corrientes'!F30*Beneficios!F30)+(Beneficios!F33*'Haberes medios - Corrientes'!F33)+('Haberes medios - Corrientes'!F36*Beneficios!F36))/Beneficios!F21</f>
        <v>7207.3412607383334</v>
      </c>
      <c r="G21" s="51">
        <f>+((G24*Beneficios!G24)+(Beneficios!G27*'Haberes medios - Corrientes'!G27)+('Haberes medios - Corrientes'!G30*Beneficios!G30)+(Beneficios!G33*'Haberes medios - Corrientes'!G33)+('Haberes medios - Corrientes'!G36*Beneficios!G36))/Beneficios!G21</f>
        <v>8537.7433135486808</v>
      </c>
      <c r="H21" s="52">
        <f>+((H24*Beneficios!H24)+(Beneficios!H27*'Haberes medios - Corrientes'!H27)+('Haberes medios - Corrientes'!H30*Beneficios!H30)+(Beneficios!H33*'Haberes medios - Corrientes'!H33)+('Haberes medios - Corrientes'!H36*Beneficios!H36))/Beneficios!H21</f>
        <v>9167.7605230596164</v>
      </c>
      <c r="I21" s="52">
        <f>+((I24*Beneficios!I24)+(Beneficios!I27*'Haberes medios - Corrientes'!I27)+('Haberes medios - Corrientes'!I30*Beneficios!I30)+(Beneficios!I33*'Haberes medios - Corrientes'!I33)+('Haberes medios - Corrientes'!I36*Beneficios!I36))/Beneficios!I21</f>
        <v>9471.6387023743773</v>
      </c>
      <c r="J21" s="53">
        <f>+((J24*Beneficios!J24)+(Beneficios!J27*'Haberes medios - Corrientes'!J27)+('Haberes medios - Corrientes'!J30*Beneficios!J30)+(Beneficios!J33*'Haberes medios - Corrientes'!J33)+('Haberes medios - Corrientes'!J36*Beneficios!J36))/Beneficios!J21</f>
        <v>9867.8866169315588</v>
      </c>
      <c r="K21" s="52">
        <f>+((K24*Beneficios!K24)+(Beneficios!K27*'Haberes medios - Corrientes'!K27)+('Haberes medios - Corrientes'!K30*Beneficios!K30)+(Beneficios!K33*'Haberes medios - Corrientes'!K33)+('Haberes medios - Corrientes'!K36*Beneficios!K36))/Beneficios!K21</f>
        <v>11059.975818663839</v>
      </c>
      <c r="L21" s="52">
        <f>+((L24*Beneficios!L24)+(Beneficios!L27*'Haberes medios - Corrientes'!L27)+('Haberes medios - Corrientes'!L30*Beneficios!L30)+(Beneficios!L33*'Haberes medios - Corrientes'!L33)+('Haberes medios - Corrientes'!L36*Beneficios!L36))/Beneficios!L21</f>
        <v>11525.646845157949</v>
      </c>
      <c r="M21" s="52">
        <f>+((M24*Beneficios!M24)+(Beneficios!M27*'Haberes medios - Corrientes'!M27)+('Haberes medios - Corrientes'!M30*Beneficios!M30)+(Beneficios!M33*'Haberes medios - Corrientes'!M33)+('Haberes medios - Corrientes'!M36*Beneficios!M36))/Beneficios!M21</f>
        <v>12588.157033045245</v>
      </c>
      <c r="N21" s="52">
        <f>+((N24*Beneficios!N24)+(Beneficios!N27*'Haberes medios - Corrientes'!N27)+('Haberes medios - Corrientes'!N30*Beneficios!N30)+(Beneficios!N33*'Haberes medios - Corrientes'!N33)+('Haberes medios - Corrientes'!N36*Beneficios!N36))/Beneficios!N21</f>
        <v>12817.373872195514</v>
      </c>
      <c r="O21" s="51">
        <f>+((O24*Beneficios!O24)+(Beneficios!O27*'Haberes medios - Corrientes'!O27)+('Haberes medios - Corrientes'!O30*Beneficios!O30)+(Beneficios!O33*'Haberes medios - Corrientes'!O33)+('Haberes medios - Corrientes'!O36*Beneficios!O36))/Beneficios!O21</f>
        <v>14019.662280478244</v>
      </c>
      <c r="P21" s="52">
        <f>+((P24*Beneficios!P24)+(Beneficios!P27*'Haberes medios - Corrientes'!P27)+('Haberes medios - Corrientes'!P30*Beneficios!P30)+(Beneficios!P33*'Haberes medios - Corrientes'!P33)+('Haberes medios - Corrientes'!P36*Beneficios!P36))/Beneficios!P21</f>
        <v>15494.679960937501</v>
      </c>
      <c r="Q21" s="52">
        <f>+((Q24*Beneficios!Q24)+(Beneficios!Q27*'Haberes medios - Corrientes'!Q27)+('Haberes medios - Corrientes'!Q30*Beneficios!Q30)+(Beneficios!Q33*'Haberes medios - Corrientes'!Q33)+('Haberes medios - Corrientes'!Q36*Beneficios!Q36))/Beneficios!Q21</f>
        <v>16103.285017837024</v>
      </c>
      <c r="R21" s="53">
        <f>+((R24*Beneficios!R24)+(Beneficios!R27*'Haberes medios - Corrientes'!R27)+('Haberes medios - Corrientes'!R30*Beneficios!R30)+(Beneficios!R33*'Haberes medios - Corrientes'!R33)+('Haberes medios - Corrientes'!R36*Beneficios!R36))/Beneficios!R21</f>
        <v>16954.80421275421</v>
      </c>
      <c r="S21" s="52">
        <f>+((S24*Beneficios!S24)+(Beneficios!S27*'Haberes medios - Corrientes'!S27)+('Haberes medios - Corrientes'!S30*Beneficios!S30)+(Beneficios!S33*'Haberes medios - Corrientes'!S33)+('Haberes medios - Corrientes'!S36*Beneficios!S36))/Beneficios!S21</f>
        <v>19074.163200144965</v>
      </c>
      <c r="T21" s="52">
        <f>+((T24*Beneficios!T24)+(Beneficios!T27*'Haberes medios - Corrientes'!T27)+('Haberes medios - Corrientes'!T30*Beneficios!T30)+(Beneficios!T33*'Haberes medios - Corrientes'!T33)+('Haberes medios - Corrientes'!T36*Beneficios!T36))/Beneficios!T21</f>
        <v>20495.804335670542</v>
      </c>
      <c r="U21" s="52">
        <f>+((U24*Beneficios!U24)+(Beneficios!U27*'Haberes medios - Corrientes'!U27)+('Haberes medios - Corrientes'!U30*Beneficios!U30)+(Beneficios!U33*'Haberes medios - Corrientes'!U33)+('Haberes medios - Corrientes'!U36*Beneficios!U36))/Beneficios!U21</f>
        <v>23785.029551432799</v>
      </c>
      <c r="V21" s="52">
        <f>+((V24*Beneficios!V24)+(Beneficios!V27*'Haberes medios - Corrientes'!V27)+('Haberes medios - Corrientes'!V30*Beneficios!V30)+(Beneficios!V33*'Haberes medios - Corrientes'!V33)+('Haberes medios - Corrientes'!V36*Beneficios!V36))/Beneficios!V21</f>
        <v>28028.02747144207</v>
      </c>
      <c r="W21" s="51">
        <f>+((W24*Beneficios!W24)+(Beneficios!W27*'Haberes medios - Corrientes'!W27)+('Haberes medios - Corrientes'!W30*Beneficios!W30)+(Beneficios!W33*'Haberes medios - Corrientes'!W33)+('Haberes medios - Corrientes'!W36*Beneficios!W36))/Beneficios!W21</f>
        <v>29228.303877688173</v>
      </c>
      <c r="X21" s="52">
        <f>+((X24*Beneficios!X24)+(Beneficios!X27*'Haberes medios - Corrientes'!X27)+('Haberes medios - Corrientes'!X30*Beneficios!X30)+(Beneficios!X33*'Haberes medios - Corrientes'!X33)+('Haberes medios - Corrientes'!X36*Beneficios!X36))/Beneficios!X21</f>
        <v>29339.17149962634</v>
      </c>
      <c r="Y21" s="52">
        <f>+((Y24*Beneficios!Y24)+(Beneficios!Y27*'Haberes medios - Corrientes'!Y27)+('Haberes medios - Corrientes'!Y30*Beneficios!Y30)+(Beneficios!Y33*'Haberes medios - Corrientes'!Y33)+('Haberes medios - Corrientes'!Y36*Beneficios!Y36))/Beneficios!Y21</f>
        <v>29997.925333660856</v>
      </c>
      <c r="Z21" s="53">
        <f>+((Z24*Beneficios!Z24)+(Beneficios!Z27*'Haberes medios - Corrientes'!Z27)+('Haberes medios - Corrientes'!Z30*Beneficios!Z30)+(Beneficios!Z33*'Haberes medios - Corrientes'!Z33)+('Haberes medios - Corrientes'!Z36*Beneficios!Z36))/Beneficios!Z21</f>
        <v>32425.266315703822</v>
      </c>
      <c r="AA21" s="52">
        <f>+((AA24*Beneficios!AA24)+(Beneficios!AA27*'Haberes medios - Corrientes'!AA27)+('Haberes medios - Corrientes'!AA30*Beneficios!AA30)+(Beneficios!AA33*'Haberes medios - Corrientes'!AA33)+('Haberes medios - Corrientes'!AA36*Beneficios!AA36))/Beneficios!AA21</f>
        <v>35753.361460592918</v>
      </c>
      <c r="AB21" s="52">
        <f>+((AB24*Beneficios!AB24)+(Beneficios!AB27*'Haberes medios - Corrientes'!AB27)+('Haberes medios - Corrientes'!AB30*Beneficios!AB30)+(Beneficios!AB33*'Haberes medios - Corrientes'!AB33)+('Haberes medios - Corrientes'!AB36*Beneficios!AB36))/Beneficios!AB21</f>
        <v>36916.881346108159</v>
      </c>
      <c r="AC21" s="52">
        <f>+((AC24*Beneficios!AC24)+(Beneficios!AC27*'Haberes medios - Corrientes'!AC27)+('Haberes medios - Corrientes'!AC30*Beneficios!AC30)+(Beneficios!AC33*'Haberes medios - Corrientes'!AC33)+('Haberes medios - Corrientes'!AC36*Beneficios!AC36))/Beneficios!AC21</f>
        <v>42856.201548921534</v>
      </c>
      <c r="AD21" s="52">
        <f>+((AD24*Beneficios!AD24)+(Beneficios!AD27*'Haberes medios - Corrientes'!AD27)+('Haberes medios - Corrientes'!AD30*Beneficios!AD30)+(Beneficios!AD33*'Haberes medios - Corrientes'!AD33)+('Haberes medios - Corrientes'!AD36*Beneficios!AD36))/Beneficios!AD21</f>
        <v>48876.691262914414</v>
      </c>
      <c r="AE21" s="51">
        <f>+((AE24*Beneficios!AE24)+(Beneficios!AE27*'Haberes medios - Corrientes'!AE27)+('Haberes medios - Corrientes'!AE30*Beneficios!AE30)+(Beneficios!AE33*'Haberes medios - Corrientes'!AE33)+('Haberes medios - Corrientes'!AE36*Beneficios!AE36))/Beneficios!AE21</f>
        <v>50897.450784089175</v>
      </c>
      <c r="AF21" s="52">
        <f>+((AF24*Beneficios!AF24)+(Beneficios!AF27*'Haberes medios - Corrientes'!AF27)+('Haberes medios - Corrientes'!AF30*Beneficios!AF30)+(Beneficios!AF33*'Haberes medios - Corrientes'!AF33)+('Haberes medios - Corrientes'!AF36*Beneficios!AF36))/Beneficios!AF21</f>
        <v>56362.415617515144</v>
      </c>
      <c r="AG21" s="52">
        <f>+((AG24*Beneficios!AG24)+(Beneficios!AG27*'Haberes medios - Corrientes'!AG27)+('Haberes medios - Corrientes'!AG30*Beneficios!AG30)+(Beneficios!AG33*'Haberes medios - Corrientes'!AG33)+('Haberes medios - Corrientes'!AG36*Beneficios!AG36))/Beneficios!AG21</f>
        <v>78683.534280712222</v>
      </c>
      <c r="AH21" s="53">
        <f>+((AH24*Beneficios!AH24)+(Beneficios!AH27*'Haberes medios - Corrientes'!AH27)+('Haberes medios - Corrientes'!AH30*Beneficios!AH30)+(Beneficios!AH33*'Haberes medios - Corrientes'!AH33)+('Haberes medios - Corrientes'!AH36*Beneficios!AH36))/Beneficios!AH21</f>
        <v>96868.292814832632</v>
      </c>
      <c r="AI21" s="51">
        <f>+((AI24*Beneficios!AI24)+(Beneficios!AI27*'Haberes medios - Corrientes'!AI27)+('Haberes medios - Corrientes'!AI30*Beneficios!AI30)+(Beneficios!AI33*'Haberes medios - Corrientes'!AI33)+('Haberes medios - Corrientes'!AI36*Beneficios!AI36))/Beneficios!AI21</f>
        <v>106925.01804265816</v>
      </c>
      <c r="AJ21" s="52">
        <f>+((AJ24*Beneficios!AJ24)+(Beneficios!AJ27*'Haberes medios - Corrientes'!AJ27)+('Haberes medios - Corrientes'!AJ30*Beneficios!AJ30)+(Beneficios!AJ33*'Haberes medios - Corrientes'!AJ33)+('Haberes medios - Corrientes'!AJ36*Beneficios!AJ36))/Beneficios!AJ21</f>
        <v>117118.34406509284</v>
      </c>
      <c r="AK21" s="52">
        <f>+((AK24*Beneficios!AK24)+(Beneficios!AK27*'Haberes medios - Corrientes'!AK27)+('Haberes medios - Corrientes'!AK30*Beneficios!AK30)+(Beneficios!AK33*'Haberes medios - Corrientes'!AK33)+('Haberes medios - Corrientes'!AK36*Beneficios!AK36))/Beneficios!AK21</f>
        <v>162938.85210567212</v>
      </c>
      <c r="AL21" s="52">
        <f>+((AL24*Beneficios!AL24)+(Beneficios!AL27*'Haberes medios - Corrientes'!AL27)+('Haberes medios - Corrientes'!AL30*Beneficios!AL30)+(Beneficios!AL33*'Haberes medios - Corrientes'!AL33)+('Haberes medios - Corrientes'!AL36*Beneficios!AL36))/Beneficios!AL21</f>
        <v>221011.64007825599</v>
      </c>
      <c r="AM21" s="51">
        <f>+((AM24*Beneficios!AM24)+(Beneficios!AM27*'Haberes medios - Corrientes'!AM27)+('Haberes medios - Corrientes'!AM30*Beneficios!AM30)+(Beneficios!AM33*'Haberes medios - Corrientes'!AM33)+('Haberes medios - Corrientes'!AM36*Beneficios!AM36))/Beneficios!AM21</f>
        <v>298756.36075887899</v>
      </c>
      <c r="AN21" s="52">
        <f>+((AN24*Beneficios!AN24)+(Beneficios!AN27*'Haberes medios - Corrientes'!AN27)+('Haberes medios - Corrientes'!AN30*Beneficios!AN30)+(Beneficios!AN33*'Haberes medios - Corrientes'!AN33)+('Haberes medios - Corrientes'!AN36*Beneficios!AN36))/Beneficios!AN21</f>
        <v>326477.83565574331</v>
      </c>
      <c r="AO21" s="52">
        <f>+((AO24*Beneficios!AO24)+(Beneficios!AO27*'Haberes medios - Corrientes'!AO27)+('Haberes medios - Corrientes'!AO30*Beneficios!AO30)+(Beneficios!AO33*'Haberes medios - Corrientes'!AO33)+('Haberes medios - Corrientes'!AO36*Beneficios!AO36))/Beneficios!AO21</f>
        <v>406587.09999455931</v>
      </c>
      <c r="AP21" s="53">
        <f>+((AP24*Beneficios!AP24)+(Beneficios!AP27*'Haberes medios - Corrientes'!AP27)+('Haberes medios - Corrientes'!AP30*Beneficios!AP30)+(Beneficios!AP33*'Haberes medios - Corrientes'!AP33)+('Haberes medios - Corrientes'!AP36*Beneficios!AP36))/Beneficios!AP21</f>
        <v>451221.44730388524</v>
      </c>
    </row>
    <row r="22" spans="2:43" x14ac:dyDescent="0.3">
      <c r="B22" s="12" t="s">
        <v>40</v>
      </c>
      <c r="C22" s="51">
        <f>+((C25*Beneficios!C25)+(Beneficios!C28*'Haberes medios - Corrientes'!C28)+('Haberes medios - Corrientes'!C31*Beneficios!C31)+(Beneficios!C34*'Haberes medios - Corrientes'!C34)+('Haberes medios - Corrientes'!C37*Beneficios!C37))/Beneficios!C22</f>
        <v>4941.3160590500638</v>
      </c>
      <c r="D22" s="52">
        <f>+((D25*Beneficios!D25)+(Beneficios!D28*'Haberes medios - Corrientes'!D28)+('Haberes medios - Corrientes'!D31*Beneficios!D31)+(Beneficios!D34*'Haberes medios - Corrientes'!D34)+('Haberes medios - Corrientes'!D37*Beneficios!D37))/Beneficios!D22</f>
        <v>5059.1158281947701</v>
      </c>
      <c r="E22" s="52">
        <f>+((E25*Beneficios!E25)+(Beneficios!E28*'Haberes medios - Corrientes'!E28)+('Haberes medios - Corrientes'!E31*Beneficios!E31)+(Beneficios!E34*'Haberes medios - Corrientes'!E34)+('Haberes medios - Corrientes'!E37*Beneficios!E37))/Beneficios!E22</f>
        <v>5655.0386503067484</v>
      </c>
      <c r="F22" s="53">
        <f>+((F25*Beneficios!F25)+(Beneficios!F28*'Haberes medios - Corrientes'!F28)+('Haberes medios - Corrientes'!F31*Beneficios!F31)+(Beneficios!F34*'Haberes medios - Corrientes'!F34)+('Haberes medios - Corrientes'!F37*Beneficios!F37))/Beneficios!F22</f>
        <v>5842.7981293302546</v>
      </c>
      <c r="G22" s="51">
        <f>+((G25*Beneficios!G25)+(Beneficios!G28*'Haberes medios - Corrientes'!G28)+('Haberes medios - Corrientes'!G31*Beneficios!G31)+(Beneficios!G34*'Haberes medios - Corrientes'!G34)+('Haberes medios - Corrientes'!G37*Beneficios!G37))/Beneficios!G22</f>
        <v>6889.008120284996</v>
      </c>
      <c r="H22" s="52">
        <f>+((H25*Beneficios!H25)+(Beneficios!H28*'Haberes medios - Corrientes'!H28)+('Haberes medios - Corrientes'!H31*Beneficios!H31)+(Beneficios!H34*'Haberes medios - Corrientes'!H34)+('Haberes medios - Corrientes'!H37*Beneficios!H37))/Beneficios!H22</f>
        <v>7420.458488739213</v>
      </c>
      <c r="I22" s="52">
        <f>+((I25*Beneficios!I25)+(Beneficios!I28*'Haberes medios - Corrientes'!I28)+('Haberes medios - Corrientes'!I31*Beneficios!I31)+(Beneficios!I34*'Haberes medios - Corrientes'!I34)+('Haberes medios - Corrientes'!I37*Beneficios!I37))/Beneficios!I22</f>
        <v>7624.2256798659128</v>
      </c>
      <c r="J22" s="53">
        <f>+((J25*Beneficios!J25)+(Beneficios!J28*'Haberes medios - Corrientes'!J28)+('Haberes medios - Corrientes'!J31*Beneficios!J31)+(Beneficios!J34*'Haberes medios - Corrientes'!J34)+('Haberes medios - Corrientes'!J37*Beneficios!J37))/Beneficios!J22</f>
        <v>8017.513609553479</v>
      </c>
      <c r="K22" s="52">
        <f>+((K25*Beneficios!K25)+(Beneficios!K28*'Haberes medios - Corrientes'!K28)+('Haberes medios - Corrientes'!K31*Beneficios!K31)+(Beneficios!K34*'Haberes medios - Corrientes'!K34)+('Haberes medios - Corrientes'!K37*Beneficios!K37))/Beneficios!K22</f>
        <v>8937.7844824016556</v>
      </c>
      <c r="L22" s="52">
        <f>+((L25*Beneficios!L25)+(Beneficios!L28*'Haberes medios - Corrientes'!L28)+('Haberes medios - Corrientes'!L31*Beneficios!L31)+(Beneficios!L34*'Haberes medios - Corrientes'!L34)+('Haberes medios - Corrientes'!L37*Beneficios!L37))/Beneficios!L22</f>
        <v>9399.9180127808704</v>
      </c>
      <c r="M22" s="52">
        <f>+((M25*Beneficios!M25)+(Beneficios!M28*'Haberes medios - Corrientes'!M28)+('Haberes medios - Corrientes'!M31*Beneficios!M31)+(Beneficios!M34*'Haberes medios - Corrientes'!M34)+('Haberes medios - Corrientes'!M37*Beneficios!M37))/Beneficios!M22</f>
        <v>10214.466630612244</v>
      </c>
      <c r="N22" s="52">
        <f>+((N25*Beneficios!N25)+(Beneficios!N28*'Haberes medios - Corrientes'!N28)+('Haberes medios - Corrientes'!N31*Beneficios!N31)+(Beneficios!N34*'Haberes medios - Corrientes'!N34)+('Haberes medios - Corrientes'!N37*Beneficios!N37))/Beneficios!N22</f>
        <v>10391.841258143324</v>
      </c>
      <c r="O22" s="51">
        <f>+((O25*Beneficios!O25)+(Beneficios!O28*'Haberes medios - Corrientes'!O28)+('Haberes medios - Corrientes'!O31*Beneficios!O31)+(Beneficios!O34*'Haberes medios - Corrientes'!O34)+('Haberes medios - Corrientes'!O37*Beneficios!O37))/Beneficios!O22</f>
        <v>11372.839914668833</v>
      </c>
      <c r="P22" s="52">
        <f>+((P25*Beneficios!P25)+(Beneficios!P28*'Haberes medios - Corrientes'!P28)+('Haberes medios - Corrientes'!P31*Beneficios!P31)+(Beneficios!P34*'Haberes medios - Corrientes'!P34)+('Haberes medios - Corrientes'!P37*Beneficios!P37))/Beneficios!P22</f>
        <v>12345.161132152311</v>
      </c>
      <c r="Q22" s="52">
        <f>+((Q25*Beneficios!Q25)+(Beneficios!Q28*'Haberes medios - Corrientes'!Q28)+('Haberes medios - Corrientes'!Q31*Beneficios!Q31)+(Beneficios!Q34*'Haberes medios - Corrientes'!Q34)+('Haberes medios - Corrientes'!Q37*Beneficios!Q37))/Beneficios!Q22</f>
        <v>13199.257663174858</v>
      </c>
      <c r="R22" s="53">
        <f>+((R25*Beneficios!R25)+(Beneficios!R28*'Haberes medios - Corrientes'!R28)+('Haberes medios - Corrientes'!R31*Beneficios!R31)+(Beneficios!R34*'Haberes medios - Corrientes'!R34)+('Haberes medios - Corrientes'!R37*Beneficios!R37))/Beneficios!R22</f>
        <v>14066.88916449086</v>
      </c>
      <c r="S22" s="52">
        <f>+((S25*Beneficios!S25)+(Beneficios!S28*'Haberes medios - Corrientes'!S28)+('Haberes medios - Corrientes'!S31*Beneficios!S31)+(Beneficios!S34*'Haberes medios - Corrientes'!S34)+('Haberes medios - Corrientes'!S37*Beneficios!S37))/Beneficios!S22</f>
        <v>15420.934334203657</v>
      </c>
      <c r="T22" s="52">
        <f>+((T25*Beneficios!T25)+(Beneficios!T28*'Haberes medios - Corrientes'!T28)+('Haberes medios - Corrientes'!T31*Beneficios!T31)+(Beneficios!T34*'Haberes medios - Corrientes'!T34)+('Haberes medios - Corrientes'!T37*Beneficios!T37))/Beneficios!T22</f>
        <v>16598.146399041343</v>
      </c>
      <c r="U22" s="52">
        <f>+((U25*Beneficios!U25)+(Beneficios!U28*'Haberes medios - Corrientes'!U28)+('Haberes medios - Corrientes'!U31*Beneficios!U31)+(Beneficios!U34*'Haberes medios - Corrientes'!U34)+('Haberes medios - Corrientes'!U37*Beneficios!U37))/Beneficios!U22</f>
        <v>19007.179127837513</v>
      </c>
      <c r="V22" s="52">
        <f>+((V25*Beneficios!V25)+(Beneficios!V28*'Haberes medios - Corrientes'!V28)+('Haberes medios - Corrientes'!V31*Beneficios!V31)+(Beneficios!V34*'Haberes medios - Corrientes'!V34)+('Haberes medios - Corrientes'!V37*Beneficios!V37))/Beneficios!V22</f>
        <v>22172.418585539312</v>
      </c>
      <c r="W22" s="51">
        <f>+((W25*Beneficios!W25)+(Beneficios!W28*'Haberes medios - Corrientes'!W28)+('Haberes medios - Corrientes'!W31*Beneficios!W31)+(Beneficios!W34*'Haberes medios - Corrientes'!W34)+('Haberes medios - Corrientes'!W37*Beneficios!W37))/Beneficios!W22</f>
        <v>23237.154699646642</v>
      </c>
      <c r="X22" s="52">
        <f>+((X25*Beneficios!X25)+(Beneficios!X28*'Haberes medios - Corrientes'!X28)+('Haberes medios - Corrientes'!X31*Beneficios!X31)+(Beneficios!X34*'Haberes medios - Corrientes'!X34)+('Haberes medios - Corrientes'!X37*Beneficios!X37))/Beneficios!X22</f>
        <v>23397.866915501283</v>
      </c>
      <c r="Y22" s="52">
        <f>+((Y25*Beneficios!Y25)+(Beneficios!Y28*'Haberes medios - Corrientes'!Y28)+('Haberes medios - Corrientes'!Y31*Beneficios!Y31)+(Beneficios!Y34*'Haberes medios - Corrientes'!Y34)+('Haberes medios - Corrientes'!Y37*Beneficios!Y37))/Beneficios!Y22</f>
        <v>23967.97583072713</v>
      </c>
      <c r="Z22" s="53">
        <f>+((Z25*Beneficios!Z25)+(Beneficios!Z28*'Haberes medios - Corrientes'!Z28)+('Haberes medios - Corrientes'!Z31*Beneficios!Z31)+(Beneficios!Z34*'Haberes medios - Corrientes'!Z34)+('Haberes medios - Corrientes'!Z37*Beneficios!Z37))/Beneficios!Z22</f>
        <v>25778.456345256611</v>
      </c>
      <c r="AA22" s="52">
        <f>+((AA25*Beneficios!AA25)+(Beneficios!AA28*'Haberes medios - Corrientes'!AA28)+('Haberes medios - Corrientes'!AA31*Beneficios!AA31)+(Beneficios!AA34*'Haberes medios - Corrientes'!AA34)+('Haberes medios - Corrientes'!AA37*Beneficios!AA37))/Beneficios!AA22</f>
        <v>28531.264956131799</v>
      </c>
      <c r="AB22" s="52">
        <f>+((AB25*Beneficios!AB25)+(Beneficios!AB28*'Haberes medios - Corrientes'!AB28)+('Haberes medios - Corrientes'!AB31*Beneficios!AB31)+(Beneficios!AB34*'Haberes medios - Corrientes'!AB34)+('Haberes medios - Corrientes'!AB37*Beneficios!AB37))/Beneficios!AB22</f>
        <v>29539.354253007372</v>
      </c>
      <c r="AC22" s="52">
        <f>+((AC25*Beneficios!AC25)+(Beneficios!AC28*'Haberes medios - Corrientes'!AC28)+('Haberes medios - Corrientes'!AC31*Beneficios!AC31)+(Beneficios!AC34*'Haberes medios - Corrientes'!AC34)+('Haberes medios - Corrientes'!AC37*Beneficios!AC37))/Beneficios!AC22</f>
        <v>34657.596493530851</v>
      </c>
      <c r="AD22" s="52">
        <f>+((AD25*Beneficios!AD25)+(Beneficios!AD28*'Haberes medios - Corrientes'!AD28)+('Haberes medios - Corrientes'!AD31*Beneficios!AD31)+(Beneficios!AD34*'Haberes medios - Corrientes'!AD34)+('Haberes medios - Corrientes'!AD37*Beneficios!AD37))/Beneficios!AD22</f>
        <v>39366.341802638919</v>
      </c>
      <c r="AE22" s="51">
        <f>+((AE25*Beneficios!AE25)+(Beneficios!AE28*'Haberes medios - Corrientes'!AE28)+('Haberes medios - Corrientes'!AE31*Beneficios!AE31)+(Beneficios!AE34*'Haberes medios - Corrientes'!AE34)+('Haberes medios - Corrientes'!AE37*Beneficios!AE37))/Beneficios!AE22</f>
        <v>40522.666821907602</v>
      </c>
      <c r="AF22" s="52">
        <f>+((AF25*Beneficios!AF25)+(Beneficios!AF28*'Haberes medios - Corrientes'!AF28)+('Haberes medios - Corrientes'!AF31*Beneficios!AF31)+(Beneficios!AF34*'Haberes medios - Corrientes'!AF34)+('Haberes medios - Corrientes'!AF37*Beneficios!AF37))/Beneficios!AF22</f>
        <v>44904.530802855028</v>
      </c>
      <c r="AG22" s="52">
        <f>+((AG25*Beneficios!AG25)+(Beneficios!AG28*'Haberes medios - Corrientes'!AG28)+('Haberes medios - Corrientes'!AG31*Beneficios!AG31)+(Beneficios!AG34*'Haberes medios - Corrientes'!AG34)+('Haberes medios - Corrientes'!AG37*Beneficios!AG37))/Beneficios!AG22</f>
        <v>60230.41363836018</v>
      </c>
      <c r="AH22" s="53">
        <f>+((AH25*Beneficios!AH25)+(Beneficios!AH28*'Haberes medios - Corrientes'!AH28)+('Haberes medios - Corrientes'!AH31*Beneficios!AH31)+(Beneficios!AH34*'Haberes medios - Corrientes'!AH34)+('Haberes medios - Corrientes'!AH37*Beneficios!AH37))/Beneficios!AH22</f>
        <v>76044.419526753714</v>
      </c>
      <c r="AI22" s="51">
        <f>+((AI25*Beneficios!AI25)+(Beneficios!AI28*'Haberes medios - Corrientes'!AI28)+('Haberes medios - Corrientes'!AI31*Beneficios!AI31)+(Beneficios!AI34*'Haberes medios - Corrientes'!AI34)+('Haberes medios - Corrientes'!AI37*Beneficios!AI37))/Beneficios!AI22</f>
        <v>83140.168468890901</v>
      </c>
      <c r="AJ22" s="52">
        <f>+((AJ25*Beneficios!AJ25)+(Beneficios!AJ28*'Haberes medios - Corrientes'!AJ28)+('Haberes medios - Corrientes'!AJ31*Beneficios!AJ31)+(Beneficios!AJ34*'Haberes medios - Corrientes'!AJ34)+('Haberes medios - Corrientes'!AJ37*Beneficios!AJ37))/Beneficios!AJ22</f>
        <v>99553.418573898525</v>
      </c>
      <c r="AK22" s="52">
        <f>+((AK25*Beneficios!AK25)+(Beneficios!AK28*'Haberes medios - Corrientes'!AK28)+('Haberes medios - Corrientes'!AK31*Beneficios!AK31)+(Beneficios!AK34*'Haberes medios - Corrientes'!AK34)+('Haberes medios - Corrientes'!AK37*Beneficios!AK37))/Beneficios!AK22</f>
        <v>126021.97536298932</v>
      </c>
      <c r="AL22" s="52">
        <f>+((AL25*Beneficios!AL25)+(Beneficios!AL28*'Haberes medios - Corrientes'!AL28)+('Haberes medios - Corrientes'!AL31*Beneficios!AL31)+(Beneficios!AL34*'Haberes medios - Corrientes'!AL34)+('Haberes medios - Corrientes'!AL37*Beneficios!AL37))/Beneficios!AL22</f>
        <v>165112.72940560261</v>
      </c>
      <c r="AM22" s="51">
        <f>+((AM25*Beneficios!AM25)+(Beneficios!AM28*'Haberes medios - Corrientes'!AM28)+('Haberes medios - Corrientes'!AM31*Beneficios!AM31)+(Beneficios!AM34*'Haberes medios - Corrientes'!AM34)+('Haberes medios - Corrientes'!AM37*Beneficios!AM37))/Beneficios!AM22</f>
        <v>224644.26542487138</v>
      </c>
      <c r="AN22" s="52">
        <f>+((AN25*Beneficios!AN25)+(Beneficios!AN28*'Haberes medios - Corrientes'!AN28)+('Haberes medios - Corrientes'!AN31*Beneficios!AN31)+(Beneficios!AN34*'Haberes medios - Corrientes'!AN34)+('Haberes medios - Corrientes'!AN37*Beneficios!AN37))/Beneficios!AN22</f>
        <v>250535.49295096475</v>
      </c>
      <c r="AO22" s="52">
        <f>+((AO25*Beneficios!AO25)+(Beneficios!AO28*'Haberes medios - Corrientes'!AO28)+('Haberes medios - Corrientes'!AO31*Beneficios!AO31)+(Beneficios!AO34*'Haberes medios - Corrientes'!AO34)+('Haberes medios - Corrientes'!AO37*Beneficios!AO37))/Beneficios!AO22</f>
        <v>310346.54834770365</v>
      </c>
      <c r="AP22" s="53">
        <f>+((AP25*Beneficios!AP25)+(Beneficios!AP28*'Haberes medios - Corrientes'!AP28)+('Haberes medios - Corrientes'!AP31*Beneficios!AP31)+(Beneficios!AP34*'Haberes medios - Corrientes'!AP34)+('Haberes medios - Corrientes'!AP37*Beneficios!AP37))/Beneficios!AP22</f>
        <v>342711.85396606015</v>
      </c>
    </row>
    <row r="23" spans="2:43" x14ac:dyDescent="0.3">
      <c r="B23" s="40" t="s">
        <v>42</v>
      </c>
      <c r="C23" s="60">
        <f>+'[34]Haber promedio'!T44</f>
        <v>6863.7308852459018</v>
      </c>
      <c r="D23" s="61">
        <f>+'[34]Haber promedio'!U44</f>
        <v>7744.2689105691061</v>
      </c>
      <c r="E23" s="61">
        <f>+'[34]Haber promedio'!V44</f>
        <v>7737.9079077253218</v>
      </c>
      <c r="F23" s="62">
        <f>+'[34]Haber promedio'!W44</f>
        <v>8664.875390792291</v>
      </c>
      <c r="G23" s="60">
        <f>+'[34]Haber promedio'!X44</f>
        <v>9920.4474212184869</v>
      </c>
      <c r="H23" s="61">
        <f>+'[34]Haber promedio'!Y44</f>
        <v>9951.915736759307</v>
      </c>
      <c r="I23" s="61">
        <f>+'[34]Haber promedio'!Z44</f>
        <v>9974.8614866979642</v>
      </c>
      <c r="J23" s="62">
        <f>+'[34]Haber promedio'!AA44</f>
        <v>11510.231757387246</v>
      </c>
      <c r="K23" s="61">
        <f>+'[34]Haber promedio'!AB44</f>
        <v>11578.459001014198</v>
      </c>
      <c r="L23" s="61">
        <f>+'[34]Haber promedio'!AC44</f>
        <v>13388.486437531359</v>
      </c>
      <c r="M23" s="61">
        <f>+'[34]Haber promedio'!AD44</f>
        <v>13518.356400198611</v>
      </c>
      <c r="N23" s="61">
        <f>+'[34]Haber promedio'!AE44</f>
        <v>15361.936037456875</v>
      </c>
      <c r="O23" s="60">
        <f>+'[34]Haber promedio'!AF44</f>
        <v>15461.165890410961</v>
      </c>
      <c r="P23" s="61">
        <f>+'[34]Haber promedio'!AG44</f>
        <v>17316.621082125603</v>
      </c>
      <c r="Q23" s="61">
        <f>+'[34]Haber promedio'!AH44</f>
        <v>16603.320639423076</v>
      </c>
      <c r="R23" s="62">
        <f>+'[34]Haber promedio'!AI44</f>
        <v>20215.389729473187</v>
      </c>
      <c r="S23" s="61">
        <f>+'[34]Haber promedio'!AJ44</f>
        <v>20431.678645980257</v>
      </c>
      <c r="T23" s="61">
        <f>+'[34]Haber promedio'!AK44</f>
        <v>25043.565391705069</v>
      </c>
      <c r="U23" s="61">
        <f>+'[34]Haber promedio'!AL44</f>
        <v>25235.000900321545</v>
      </c>
      <c r="V23" s="61">
        <f>+'[34]Haber promedio'!AM44</f>
        <v>29537.587431941924</v>
      </c>
      <c r="W23" s="60">
        <f>+'[34]Haber promedio'!AN44</f>
        <v>29684.09871345029</v>
      </c>
      <c r="X23" s="61">
        <f>+'[34]Haber promedio'!AO44</f>
        <v>29809.722084078705</v>
      </c>
      <c r="Y23" s="61">
        <f>+'[34]Haber promedio'!AP44</f>
        <v>29892.286036235084</v>
      </c>
      <c r="Z23" s="62">
        <f>+'[34]Haber promedio'!AQ44</f>
        <v>34366.766855154412</v>
      </c>
      <c r="AA23" s="61">
        <f>+'[34]Haber promedio'!AR44</f>
        <v>34552.120263157893</v>
      </c>
      <c r="AB23" s="61">
        <f>+'[34]Haber promedio'!AS44</f>
        <v>39908.627357601712</v>
      </c>
      <c r="AC23" s="61">
        <f>+'[34]Haber promedio'!AT44</f>
        <v>47007.872438611339</v>
      </c>
      <c r="AD23" s="61">
        <f>+'[34]Haber promedio'!AU44</f>
        <v>54697.436651241071</v>
      </c>
      <c r="AE23" s="60">
        <f>+'[34]Haber promedio'!AV44</f>
        <v>58752.62044062106</v>
      </c>
      <c r="AF23" s="61">
        <f>+'[34]Haber promedio'!AW44</f>
        <v>58861.308399498535</v>
      </c>
      <c r="AG23" s="61">
        <f>+'[34]Haber promedio'!AX44</f>
        <v>67718.522950819679</v>
      </c>
      <c r="AH23" s="62">
        <f>+'[34]Haber promedio'!AY44</f>
        <v>85840.56803278689</v>
      </c>
      <c r="AI23" s="60">
        <f>+'[35]Haber promedio'!AZ44</f>
        <v>106879.40152138822</v>
      </c>
      <c r="AJ23" s="61">
        <f>+'[35]Haber promedio'!BA44</f>
        <v>132162.22037826965</v>
      </c>
      <c r="AK23" s="61">
        <f>+'[35]Haber promedio'!BB44</f>
        <v>165266.64612138266</v>
      </c>
      <c r="AL23" s="61">
        <f>+'[36]Haber promedio'!BC44</f>
        <v>203777.80263157896</v>
      </c>
      <c r="AM23" s="60">
        <f>+'[37]Haber promedio'!BD44</f>
        <v>278061.18861209962</v>
      </c>
      <c r="AN23" s="61">
        <f>+'[38]Haber promedio'!BE44</f>
        <v>326146.59881656803</v>
      </c>
      <c r="AO23" s="61">
        <f>+'[39]Haber promedio'!$BF$44</f>
        <v>400379.99410609039</v>
      </c>
      <c r="AP23" s="62">
        <f>+'[71]Haber promedio'!BG44</f>
        <v>451217.7109283196</v>
      </c>
    </row>
    <row r="24" spans="2:43" ht="16.2" x14ac:dyDescent="0.3">
      <c r="B24" s="12" t="s">
        <v>153</v>
      </c>
      <c r="C24" s="51">
        <f>+'[34]Haber promedio'!T45</f>
        <v>7998.0371628371631</v>
      </c>
      <c r="D24" s="52">
        <f>+'[34]Haber promedio'!U45</f>
        <v>9023.9635988200589</v>
      </c>
      <c r="E24" s="52">
        <f>+'[34]Haber promedio'!V45</f>
        <v>9010.3796893203889</v>
      </c>
      <c r="F24" s="53">
        <f>+'[34]Haber promedio'!W45</f>
        <v>10070.85646660213</v>
      </c>
      <c r="G24" s="51">
        <f>+'[34]Haber promedio'!X45</f>
        <v>11543.848666035952</v>
      </c>
      <c r="H24" s="52">
        <f>+'[34]Haber promedio'!Y45</f>
        <v>11582.690263405457</v>
      </c>
      <c r="I24" s="52">
        <f>+'[34]Haber promedio'!Z45</f>
        <v>11596.018138447145</v>
      </c>
      <c r="J24" s="53">
        <f>+'[34]Haber promedio'!AA45</f>
        <v>13353.30591160221</v>
      </c>
      <c r="K24" s="52">
        <f>+'[34]Haber promedio'!AB45</f>
        <v>13419.693464637421</v>
      </c>
      <c r="L24" s="52">
        <f>+'[34]Haber promedio'!AC45</f>
        <v>15480.076079295155</v>
      </c>
      <c r="M24" s="52">
        <f>+'[34]Haber promedio'!AD45</f>
        <v>15614.062761000865</v>
      </c>
      <c r="N24" s="52">
        <f>+'[34]Haber promedio'!AE45</f>
        <v>17735.650829769031</v>
      </c>
      <c r="O24" s="51">
        <f>+'[34]Haber promedio'!AF45</f>
        <v>17855.68908783784</v>
      </c>
      <c r="P24" s="52">
        <f>+'[34]Haber promedio'!AG45</f>
        <v>19936.12514096186</v>
      </c>
      <c r="Q24" s="52">
        <f>+'[34]Haber promedio'!AH45</f>
        <v>20014.250148637489</v>
      </c>
      <c r="R24" s="53">
        <f>+'[34]Haber promedio'!AI45</f>
        <v>23200.058878960197</v>
      </c>
      <c r="S24" s="52">
        <f>+'[34]Haber promedio'!AJ45</f>
        <v>23448.414832535887</v>
      </c>
      <c r="T24" s="52">
        <f>+'[34]Haber promedio'!AK45</f>
        <v>28624.393214285716</v>
      </c>
      <c r="U24" s="52">
        <f>+'[34]Haber promedio'!AL45</f>
        <v>28867.391729438892</v>
      </c>
      <c r="V24" s="52">
        <f>+'[34]Haber promedio'!AM45</f>
        <v>33690.885022692892</v>
      </c>
      <c r="W24" s="51">
        <f>+'[34]Haber promedio'!AN45</f>
        <v>33921.232288072017</v>
      </c>
      <c r="X24" s="52">
        <f>+'[34]Haber promedio'!AO45</f>
        <v>34031.239287305114</v>
      </c>
      <c r="Y24" s="52">
        <f>+'[34]Haber promedio'!AP45</f>
        <v>34068.820757465401</v>
      </c>
      <c r="Z24" s="53">
        <f>+'[34]Haber promedio'!AQ45</f>
        <v>39122.102564102563</v>
      </c>
      <c r="AA24" s="52">
        <f>+'[34]Haber promedio'!AR45</f>
        <v>39240.553386983906</v>
      </c>
      <c r="AB24" s="52">
        <f>+'[34]Haber promedio'!AS45</f>
        <v>45140.548988300063</v>
      </c>
      <c r="AC24" s="52">
        <f>+'[34]Haber promedio'!AT45</f>
        <v>53262.675561643831</v>
      </c>
      <c r="AD24" s="52">
        <f>+'[34]Haber promedio'!AU45</f>
        <v>61832.348999319271</v>
      </c>
      <c r="AE24" s="51">
        <f>+'[34]Haber promedio'!AV45</f>
        <v>66519.549459459464</v>
      </c>
      <c r="AF24" s="52">
        <f>+'[34]Haber promedio'!AW45</f>
        <v>66707.292617449668</v>
      </c>
      <c r="AG24" s="52">
        <f>+'[34]Haber promedio'!AX45</f>
        <v>76762.556780776824</v>
      </c>
      <c r="AH24" s="53">
        <f>+'[34]Haber promedio'!AY45</f>
        <v>96359.957208689928</v>
      </c>
      <c r="AI24" s="51">
        <f>+'[35]Haber promedio'!AZ45</f>
        <v>120632.55616226658</v>
      </c>
      <c r="AJ24" s="52">
        <f>+'[35]Haber promedio'!BA45</f>
        <v>149962.38472025725</v>
      </c>
      <c r="AK24" s="52">
        <f>+'[35]Haber promedio'!BB45</f>
        <v>187231.31834716018</v>
      </c>
      <c r="AL24" s="52">
        <f>+'[36]Haber promedio'!BC45</f>
        <v>231554.61641221374</v>
      </c>
      <c r="AM24" s="51">
        <f>+'[37]Haber promedio'!BD45</f>
        <v>315214.49061326659</v>
      </c>
      <c r="AN24" s="52">
        <f>+'[38]Haber promedio'!BE45</f>
        <v>369303.73033707862</v>
      </c>
      <c r="AO24" s="52">
        <f>+'[39]Haber promedio'!BF45</f>
        <v>453873.20830750157</v>
      </c>
      <c r="AP24" s="53">
        <f>+'[71]Haber promedio'!BG45</f>
        <v>511234.87507692305</v>
      </c>
    </row>
    <row r="25" spans="2:43" ht="16.2" x14ac:dyDescent="0.3">
      <c r="B25" s="12" t="s">
        <v>154</v>
      </c>
      <c r="C25" s="51">
        <f>+'[34]Haber promedio'!T46</f>
        <v>5494.08</v>
      </c>
      <c r="D25" s="52">
        <f>+'[34]Haber promedio'!U46</f>
        <v>6172.47</v>
      </c>
      <c r="E25" s="52">
        <f>+'[34]Haber promedio'!V46</f>
        <v>6166.39</v>
      </c>
      <c r="F25" s="53">
        <f>+'[34]Haber promedio'!W46</f>
        <v>6925.5</v>
      </c>
      <c r="G25" s="51">
        <f>+'[34]Haber promedio'!X46</f>
        <v>7894.55</v>
      </c>
      <c r="H25" s="52">
        <f>+'[34]Haber promedio'!Y46</f>
        <v>7897.99</v>
      </c>
      <c r="I25" s="52">
        <f>+'[34]Haber promedio'!Z46</f>
        <v>7931.21</v>
      </c>
      <c r="J25" s="53">
        <f>+'[34]Haber promedio'!AA46</f>
        <v>9135.8799999999992</v>
      </c>
      <c r="K25" s="52">
        <f>+'[34]Haber promedio'!AB46</f>
        <v>9173.01</v>
      </c>
      <c r="L25" s="52">
        <f>+'[34]Haber promedio'!AC46</f>
        <v>10621.64</v>
      </c>
      <c r="M25" s="52">
        <f>+'[34]Haber promedio'!AD46</f>
        <v>10677.51</v>
      </c>
      <c r="N25" s="52">
        <f>+'[34]Haber promedio'!AE46</f>
        <v>12135.34</v>
      </c>
      <c r="O25" s="51">
        <f>+'[34]Haber promedio'!AF46</f>
        <v>12164.52</v>
      </c>
      <c r="P25" s="52">
        <f>+'[34]Haber promedio'!AG46</f>
        <v>13660.23</v>
      </c>
      <c r="Q25" s="52">
        <f>+'[34]Haber promedio'!AH46</f>
        <v>11850</v>
      </c>
      <c r="R25" s="53">
        <f>+'[34]Haber promedio'!AI46</f>
        <v>16021.18</v>
      </c>
      <c r="S25" s="52">
        <f>+'[34]Haber promedio'!AJ46</f>
        <v>16098.36</v>
      </c>
      <c r="T25" s="52">
        <f>+'[34]Haber promedio'!AK46</f>
        <v>19814.419999999998</v>
      </c>
      <c r="U25" s="52">
        <f>+'[34]Haber promedio'!AL46</f>
        <v>19840.32</v>
      </c>
      <c r="V25" s="52">
        <f>+'[34]Haber promedio'!AM46</f>
        <v>23312.35</v>
      </c>
      <c r="W25" s="51">
        <f>+'[34]Haber promedio'!AN46</f>
        <v>23337.919999999998</v>
      </c>
      <c r="X25" s="52">
        <f>+'[34]Haber promedio'!AO46</f>
        <v>23413.34</v>
      </c>
      <c r="Y25" s="52">
        <f>+'[34]Haber promedio'!AP46</f>
        <v>23449.16</v>
      </c>
      <c r="Z25" s="53">
        <f>+'[34]Haber promedio'!AQ46</f>
        <v>26907</v>
      </c>
      <c r="AA25" s="52">
        <f>+'[34]Haber promedio'!AR46</f>
        <v>27015.82</v>
      </c>
      <c r="AB25" s="52">
        <f>+'[34]Haber promedio'!AS46</f>
        <v>31289.599999999999</v>
      </c>
      <c r="AC25" s="52">
        <f>+'[34]Haber promedio'!AT46</f>
        <v>36883.69</v>
      </c>
      <c r="AD25" s="52">
        <f>+'[34]Haber promedio'!AU46</f>
        <v>43154.28</v>
      </c>
      <c r="AE25" s="51">
        <f>+'[34]Haber promedio'!AV46</f>
        <v>46022.77</v>
      </c>
      <c r="AF25" s="52">
        <f>+'[34]Haber promedio'!AW46</f>
        <v>45915</v>
      </c>
      <c r="AG25" s="52">
        <f>+'[34]Haber promedio'!AX46</f>
        <v>52802.249999999993</v>
      </c>
      <c r="AH25" s="53">
        <f>+'[34]Haber promedio'!AY46</f>
        <v>68491</v>
      </c>
      <c r="AI25" s="51">
        <f>+'[35]Haber promedio'!AZ46</f>
        <v>83788.97</v>
      </c>
      <c r="AJ25" s="52">
        <f>+'[35]Haber promedio'!BA46</f>
        <v>102399.58</v>
      </c>
      <c r="AK25" s="52">
        <f>+'[35]Haber promedio'!BB46</f>
        <v>127895.7</v>
      </c>
      <c r="AL25" s="52">
        <f>+'[36]Haber promedio'!BC46</f>
        <v>157127</v>
      </c>
      <c r="AM25" s="51">
        <f>+'[37]Haber promedio'!BD46</f>
        <v>214290</v>
      </c>
      <c r="AN25" s="52">
        <f>+'[38]Haber promedio'!BE46</f>
        <v>252044</v>
      </c>
      <c r="AO25" s="52">
        <f>+'[39]Haber promedio'!BF46</f>
        <v>307800</v>
      </c>
      <c r="AP25" s="53">
        <f>+'[71]Haber promedio'!BG46</f>
        <v>346123</v>
      </c>
    </row>
    <row r="26" spans="2:43" x14ac:dyDescent="0.3">
      <c r="B26" s="40" t="s">
        <v>45</v>
      </c>
      <c r="C26" s="60">
        <f>+'[34]Haber promedio'!T47</f>
        <v>6314.9222952779437</v>
      </c>
      <c r="D26" s="61">
        <f>+'[34]Haber promedio'!U47</f>
        <v>6281.3167738164811</v>
      </c>
      <c r="E26" s="61">
        <f>+'[34]Haber promedio'!V47</f>
        <v>7066.7233676975948</v>
      </c>
      <c r="F26" s="62">
        <f>+'[34]Haber promedio'!W47</f>
        <v>7035.5444444444447</v>
      </c>
      <c r="G26" s="60">
        <f>+'[34]Haber promedio'!X47</f>
        <v>8121.3005464480875</v>
      </c>
      <c r="H26" s="61">
        <f>+'[34]Haber promedio'!Y47</f>
        <v>8100.9121873336881</v>
      </c>
      <c r="I26" s="61">
        <f>+'[34]Haber promedio'!Z47</f>
        <v>9668.6974439227961</v>
      </c>
      <c r="J26" s="62">
        <f>+'[34]Haber promedio'!AA47</f>
        <v>9631.4726342711001</v>
      </c>
      <c r="K26" s="61">
        <f>+'[34]Haber promedio'!AB47</f>
        <v>10445.936873747494</v>
      </c>
      <c r="L26" s="61">
        <f>+'[34]Haber promedio'!AC47</f>
        <v>10441.085012285012</v>
      </c>
      <c r="M26" s="61">
        <f>+'[34]Haber promedio'!AD47</f>
        <v>11825.183830606353</v>
      </c>
      <c r="N26" s="61">
        <f>+'[34]Haber promedio'!AE47</f>
        <v>11811.42573320719</v>
      </c>
      <c r="O26" s="60">
        <f>+'[34]Haber promedio'!AF47</f>
        <v>12466.905468025951</v>
      </c>
      <c r="P26" s="61">
        <f>+'[34]Haber promedio'!AG47</f>
        <v>13179.48338643605</v>
      </c>
      <c r="Q26" s="61">
        <f>+'[34]Haber promedio'!AH47</f>
        <v>14063.58110516934</v>
      </c>
      <c r="R26" s="62">
        <f>+'[34]Haber promedio'!AI47</f>
        <v>15150.484875054801</v>
      </c>
      <c r="S26" s="61">
        <f>+'[34]Haber promedio'!AJ47</f>
        <v>16941.124408092983</v>
      </c>
      <c r="T26" s="61">
        <f>+'[34]Haber promedio'!AK47</f>
        <v>18740.152320675104</v>
      </c>
      <c r="U26" s="61">
        <f>+'[34]Haber promedio'!AL47</f>
        <v>21010.051588939332</v>
      </c>
      <c r="V26" s="61">
        <f>+'[34]Haber promedio'!AM47</f>
        <v>22812.37352821762</v>
      </c>
      <c r="W26" s="60">
        <f>+'[34]Haber promedio'!AN47</f>
        <v>24825.85185185185</v>
      </c>
      <c r="X26" s="61">
        <f>+'[34]Haber promedio'!AO47</f>
        <v>26067.785573512021</v>
      </c>
      <c r="Y26" s="61">
        <f>+'[34]Haber promedio'!AP47</f>
        <v>28253.444616576297</v>
      </c>
      <c r="Z26" s="62">
        <f>+'[34]Haber promedio'!AQ47</f>
        <v>29595.339237581826</v>
      </c>
      <c r="AA26" s="61">
        <f>+'[34]Haber promedio'!AR47</f>
        <v>31709.611598626478</v>
      </c>
      <c r="AB26" s="61">
        <f>+'[34]Haber promedio'!AS47</f>
        <v>33668.474411654839</v>
      </c>
      <c r="AC26" s="61">
        <f>+'[34]Haber promedio'!AT47</f>
        <v>39742.515729939907</v>
      </c>
      <c r="AD26" s="61">
        <f>+'[34]Haber promedio'!AU47</f>
        <v>44499.37622377622</v>
      </c>
      <c r="AE26" s="60">
        <f>+'[34]Haber promedio'!AV47</f>
        <v>52138.819582334814</v>
      </c>
      <c r="AF26" s="61">
        <f>+'[34]Haber promedio'!AW47</f>
        <v>57711.965187713307</v>
      </c>
      <c r="AG26" s="61">
        <f>+'[34]Haber promedio'!AX47</f>
        <v>65095.484022872522</v>
      </c>
      <c r="AH26" s="62">
        <f>+'[34]Haber promedio'!AY47</f>
        <v>76958.224692997013</v>
      </c>
      <c r="AI26" s="60">
        <f>+'[35]Haber promedio'!AZ47</f>
        <v>93798.297244094487</v>
      </c>
      <c r="AJ26" s="61">
        <f>+'[35]Haber promedio'!BA47</f>
        <v>106415.56003873466</v>
      </c>
      <c r="AK26" s="61">
        <f>+'[35]Haber promedio'!BB47</f>
        <v>133169.05237943149</v>
      </c>
      <c r="AL26" s="61">
        <f>+'[36]Haber promedio'!BC47</f>
        <v>157843.23255813954</v>
      </c>
      <c r="AM26" s="60">
        <f>+'[37]Haber promedio'!BD47</f>
        <v>200908.42711234911</v>
      </c>
      <c r="AN26" s="61">
        <f>+'[38]Haber promedio'!BE47</f>
        <v>310209.73172223923</v>
      </c>
      <c r="AO26" s="61">
        <f>+'[39]Haber promedio'!BF47</f>
        <v>357888.43972061947</v>
      </c>
      <c r="AP26" s="62">
        <f>+'[71]Haber promedio'!BG47</f>
        <v>395310.49685910856</v>
      </c>
    </row>
    <row r="27" spans="2:43" x14ac:dyDescent="0.3">
      <c r="B27" s="12" t="s">
        <v>43</v>
      </c>
      <c r="C27" s="51">
        <f>+'[34]Haber promedio'!T48</f>
        <v>6389.9637972646824</v>
      </c>
      <c r="D27" s="52">
        <f>+'[34]Haber promedio'!U48</f>
        <v>6374.9358372456963</v>
      </c>
      <c r="E27" s="52">
        <f>+'[34]Haber promedio'!V48</f>
        <v>7173.4778963414637</v>
      </c>
      <c r="F27" s="53">
        <f>+'[34]Haber promedio'!W48</f>
        <v>7166.2834067547728</v>
      </c>
      <c r="G27" s="51">
        <f>+'[34]Haber promedio'!X48</f>
        <v>8268.5899280575541</v>
      </c>
      <c r="H27" s="52">
        <f>+'[34]Haber promedio'!Y48</f>
        <v>8250.3419580419577</v>
      </c>
      <c r="I27" s="52">
        <f>+'[34]Haber promedio'!Z48</f>
        <v>9859.6947873799727</v>
      </c>
      <c r="J27" s="53">
        <f>+'[34]Haber promedio'!AA48</f>
        <v>9831.4734364492269</v>
      </c>
      <c r="K27" s="52">
        <f>+'[34]Haber promedio'!AB48</f>
        <v>10666.125490196078</v>
      </c>
      <c r="L27" s="52">
        <f>+'[34]Haber promedio'!AC48</f>
        <v>10665.468030690537</v>
      </c>
      <c r="M27" s="52">
        <f>+'[34]Haber promedio'!AD48</f>
        <v>12081.364602876798</v>
      </c>
      <c r="N27" s="52">
        <f>+'[34]Haber promedio'!AE48</f>
        <v>12078.541666666666</v>
      </c>
      <c r="O27" s="51">
        <f>+'[34]Haber promedio'!AF48</f>
        <v>12758.12</v>
      </c>
      <c r="P27" s="52">
        <f>+'[34]Haber promedio'!AG48</f>
        <v>13488.469078179696</v>
      </c>
      <c r="Q27" s="52">
        <f>+'[34]Haber promedio'!AH48</f>
        <v>14401.292237442922</v>
      </c>
      <c r="R27" s="53">
        <f>+'[34]Haber promedio'!AI48</f>
        <v>15522.966946778712</v>
      </c>
      <c r="S27" s="52">
        <f>+'[34]Haber promedio'!AJ48</f>
        <v>17373.673446948873</v>
      </c>
      <c r="T27" s="52">
        <f>+'[34]Haber promedio'!AK48</f>
        <v>19237.724286483575</v>
      </c>
      <c r="U27" s="52">
        <f>+'[34]Haber promedio'!AL48</f>
        <v>21577.282414698162</v>
      </c>
      <c r="V27" s="52">
        <f>+'[34]Haber promedio'!AM48</f>
        <v>23459.316468766134</v>
      </c>
      <c r="W27" s="51">
        <f>+'[34]Haber promedio'!AN48</f>
        <v>25520.864741641337</v>
      </c>
      <c r="X27" s="52">
        <f>+'[34]Haber promedio'!AO48</f>
        <v>26805.963981990997</v>
      </c>
      <c r="Y27" s="52">
        <f>+'[34]Haber promedio'!AP48</f>
        <v>29097.511811023622</v>
      </c>
      <c r="Z27" s="53">
        <f>+'[34]Haber promedio'!AQ48</f>
        <v>30552.699657030866</v>
      </c>
      <c r="AA27" s="52">
        <f>+'[34]Haber promedio'!AR48</f>
        <v>32679.842898832685</v>
      </c>
      <c r="AB27" s="52">
        <f>+'[34]Haber promedio'!AS48</f>
        <v>35189.343169919084</v>
      </c>
      <c r="AC27" s="52">
        <f>+'[34]Haber promedio'!AT48</f>
        <v>41238.125350795133</v>
      </c>
      <c r="AD27" s="52">
        <f>+'[34]Haber promedio'!AU48</f>
        <v>46198.483171968648</v>
      </c>
      <c r="AE27" s="51">
        <f>+'[34]Haber promedio'!AV48</f>
        <v>54608.609086819612</v>
      </c>
      <c r="AF27" s="52">
        <f>+'[34]Haber promedio'!AW48</f>
        <v>59953.209865470853</v>
      </c>
      <c r="AG27" s="52">
        <f>+'[34]Haber promedio'!AX48</f>
        <v>69185.392449517123</v>
      </c>
      <c r="AH27" s="53">
        <f>+'[34]Haber promedio'!AY48</f>
        <v>79906.919550173014</v>
      </c>
      <c r="AI27" s="51">
        <f>+'[35]Haber promedio'!AZ48</f>
        <v>98291.590618336893</v>
      </c>
      <c r="AJ27" s="52">
        <f>+'[35]Haber promedio'!BA48</f>
        <v>112771.83207705192</v>
      </c>
      <c r="AK27" s="52">
        <f>+'[35]Haber promedio'!BB48</f>
        <v>138472.3135874068</v>
      </c>
      <c r="AL27" s="52">
        <f>+'[36]Haber promedio'!BC48</f>
        <v>167372.86308068459</v>
      </c>
      <c r="AM27" s="51">
        <f>+'[37]Haber promedio'!BD48</f>
        <v>212914.78839999999</v>
      </c>
      <c r="AN27" s="52">
        <f>+'[38]Haber promedio'!BE48</f>
        <v>327892.89312377211</v>
      </c>
      <c r="AO27" s="52">
        <f>+'[39]Haber promedio'!BF48</f>
        <v>372455.48595943837</v>
      </c>
      <c r="AP27" s="53">
        <f>+'[71]Haber promedio'!BG48</f>
        <v>411528.09489051095</v>
      </c>
    </row>
    <row r="28" spans="2:43" x14ac:dyDescent="0.3">
      <c r="B28" s="12" t="s">
        <v>44</v>
      </c>
      <c r="C28" s="51">
        <f>+'[34]Haber promedio'!T49</f>
        <v>6098</v>
      </c>
      <c r="D28" s="52">
        <f>+'[34]Haber promedio'!U49</f>
        <v>6005</v>
      </c>
      <c r="E28" s="52">
        <f>+'[34]Haber promedio'!V49</f>
        <v>6744</v>
      </c>
      <c r="F28" s="53">
        <f>+'[34]Haber promedio'!W49</f>
        <v>6629</v>
      </c>
      <c r="G28" s="51">
        <f>+'[34]Haber promedio'!X49</f>
        <v>7656</v>
      </c>
      <c r="H28" s="52">
        <f>+'[34]Haber promedio'!Y49</f>
        <v>7625</v>
      </c>
      <c r="I28" s="52">
        <f>+'[34]Haber promedio'!Z49</f>
        <v>9062</v>
      </c>
      <c r="J28" s="53">
        <f>+'[34]Haber promedio'!AA49</f>
        <v>8996</v>
      </c>
      <c r="K28" s="52">
        <f>+'[34]Haber promedio'!AB49</f>
        <v>9723</v>
      </c>
      <c r="L28" s="52">
        <f>+'[34]Haber promedio'!AC49</f>
        <v>9696</v>
      </c>
      <c r="M28" s="52">
        <f>+'[34]Haber promedio'!AD49</f>
        <v>10970</v>
      </c>
      <c r="N28" s="52">
        <f>+'[34]Haber promedio'!AE49</f>
        <v>10907</v>
      </c>
      <c r="O28" s="51">
        <f>+'[34]Haber promedio'!AF49</f>
        <v>11457</v>
      </c>
      <c r="P28" s="52">
        <f>+'[34]Haber promedio'!AG49</f>
        <v>12083</v>
      </c>
      <c r="Q28" s="52">
        <f>+'[34]Haber promedio'!AH49</f>
        <v>12861</v>
      </c>
      <c r="R28" s="53">
        <f>+'[34]Haber promedio'!AI49</f>
        <v>13810</v>
      </c>
      <c r="S28" s="52">
        <f>+'[34]Haber promedio'!AJ49</f>
        <v>15380</v>
      </c>
      <c r="T28" s="52">
        <f>+'[34]Haber promedio'!AK49</f>
        <v>16939</v>
      </c>
      <c r="U28" s="52">
        <f>+'[34]Haber promedio'!AL49</f>
        <v>18924</v>
      </c>
      <c r="V28" s="52">
        <f>+'[34]Haber promedio'!AM49</f>
        <v>20430</v>
      </c>
      <c r="W28" s="51">
        <f>+'[34]Haber promedio'!AN49</f>
        <v>22271</v>
      </c>
      <c r="X28" s="52">
        <f>+'[34]Haber promedio'!AO49</f>
        <v>23325</v>
      </c>
      <c r="Y28" s="52">
        <f>+'[34]Haber promedio'!AP49</f>
        <v>25135</v>
      </c>
      <c r="Z28" s="53">
        <f>+'[34]Haber promedio'!AQ49</f>
        <v>26081</v>
      </c>
      <c r="AA28" s="52">
        <f>+'[34]Haber promedio'!AR49</f>
        <v>28179</v>
      </c>
      <c r="AB28" s="52">
        <f>+'[34]Haber promedio'!AS49</f>
        <v>28121</v>
      </c>
      <c r="AC28" s="52">
        <f>+'[34]Haber promedio'!AT49</f>
        <v>35115</v>
      </c>
      <c r="AD28" s="52">
        <f>+'[34]Haber promedio'!AU49</f>
        <v>39166</v>
      </c>
      <c r="AE28" s="51">
        <f>+'[34]Haber promedio'!AV49</f>
        <v>44273</v>
      </c>
      <c r="AF28" s="52">
        <f>+'[34]Haber promedio'!AW49</f>
        <v>50572</v>
      </c>
      <c r="AG28" s="52">
        <f>+'[34]Haber promedio'!AX49</f>
        <v>51690</v>
      </c>
      <c r="AH28" s="53">
        <f>+'[34]Haber promedio'!AY49</f>
        <v>67233</v>
      </c>
      <c r="AI28" s="51">
        <f>+'[35]Haber promedio'!AZ49</f>
        <v>78810</v>
      </c>
      <c r="AJ28" s="52">
        <f>+'[35]Haber promedio'!BA49</f>
        <v>85037</v>
      </c>
      <c r="AK28" s="52">
        <f>+'[35]Haber promedio'!BB49</f>
        <v>115314</v>
      </c>
      <c r="AL28" s="52">
        <f>+'[36]Haber promedio'!BC49</f>
        <v>125720</v>
      </c>
      <c r="AM28" s="51">
        <f>+'[37]Haber promedio'!BD49</f>
        <v>159847</v>
      </c>
      <c r="AN28" s="52">
        <f>+'[38]Haber promedio'!BE49</f>
        <v>248050</v>
      </c>
      <c r="AO28" s="52">
        <f>+'[39]Haber promedio'!BF49</f>
        <v>306654</v>
      </c>
      <c r="AP28" s="53">
        <f>+'[71]Haber promedio'!BG49</f>
        <v>338264</v>
      </c>
    </row>
    <row r="29" spans="2:43" x14ac:dyDescent="0.3">
      <c r="B29" s="40" t="s">
        <v>46</v>
      </c>
      <c r="C29" s="60">
        <f>+'[34]Haber promedio'!T50</f>
        <v>5164.2025277671391</v>
      </c>
      <c r="D29" s="61">
        <f>+'[34]Haber promedio'!U50</f>
        <v>5308.3093918171771</v>
      </c>
      <c r="E29" s="61">
        <f>+'[34]Haber promedio'!V50</f>
        <v>6600.9430542235341</v>
      </c>
      <c r="F29" s="62">
        <f>+'[34]Haber promedio'!W50</f>
        <v>7155.8441699819177</v>
      </c>
      <c r="G29" s="60">
        <f>+'[34]Haber promedio'!X50</f>
        <v>7299.4393024092051</v>
      </c>
      <c r="H29" s="61">
        <f>+'[34]Haber promedio'!Y50</f>
        <v>8455.3921115537851</v>
      </c>
      <c r="I29" s="61">
        <f>+'[34]Haber promedio'!Z50</f>
        <v>8317.3565083217763</v>
      </c>
      <c r="J29" s="62">
        <f>+'[34]Haber promedio'!AA50</f>
        <v>9272.0185099226364</v>
      </c>
      <c r="K29" s="61">
        <f>+'[34]Haber promedio'!AB50</f>
        <v>9257.3288959518231</v>
      </c>
      <c r="L29" s="61">
        <f>+'[34]Haber promedio'!AC50</f>
        <v>10362.840207927225</v>
      </c>
      <c r="M29" s="61">
        <f>+'[34]Haber promedio'!AD50</f>
        <v>11405.007402225756</v>
      </c>
      <c r="N29" s="61">
        <f>+'[34]Haber promedio'!AE50</f>
        <v>11323.242114841543</v>
      </c>
      <c r="O29" s="60">
        <f>+'[34]Haber promedio'!AF50</f>
        <v>12475.944965625</v>
      </c>
      <c r="P29" s="61">
        <f>+'[34]Haber promedio'!AG50</f>
        <v>13014.554091183576</v>
      </c>
      <c r="Q29" s="61">
        <f>+'[34]Haber promedio'!AH50</f>
        <v>14550.081019431987</v>
      </c>
      <c r="R29" s="62">
        <f>+'[34]Haber promedio'!AI50</f>
        <v>15835.517000884694</v>
      </c>
      <c r="S29" s="61">
        <f>+'[34]Haber promedio'!AJ50</f>
        <v>15961.16280390417</v>
      </c>
      <c r="T29" s="61">
        <f>+'[34]Haber promedio'!AK50</f>
        <v>18324.931916184974</v>
      </c>
      <c r="U29" s="61">
        <f>+'[34]Haber promedio'!AL50</f>
        <v>20406.875371947754</v>
      </c>
      <c r="V29" s="61">
        <f>+'[34]Haber promedio'!AM50</f>
        <v>22194.583925759278</v>
      </c>
      <c r="W29" s="60">
        <f>+'[34]Haber promedio'!AN50</f>
        <v>24732.441963054865</v>
      </c>
      <c r="X29" s="61">
        <f>+'[34]Haber promedio'!AO50</f>
        <v>24577.501226492233</v>
      </c>
      <c r="Y29" s="61">
        <f>+'[34]Haber promedio'!AP50</f>
        <v>24724.631721156446</v>
      </c>
      <c r="Z29" s="62">
        <f>+'[34]Haber promedio'!AQ50</f>
        <v>27079.996500672947</v>
      </c>
      <c r="AA29" s="61">
        <f>+'[34]Haber promedio'!AR50</f>
        <v>32037.967591163164</v>
      </c>
      <c r="AB29" s="61">
        <f>+'[34]Haber promedio'!AS50</f>
        <v>32742.805594479829</v>
      </c>
      <c r="AC29" s="61">
        <f>+'[34]Haber promedio'!AT50</f>
        <v>35983.824950391645</v>
      </c>
      <c r="AD29" s="61">
        <f>+'[34]Haber promedio'!AU50</f>
        <v>41147.618077319581</v>
      </c>
      <c r="AE29" s="60">
        <f>+'[34]Haber promedio'!AV50</f>
        <v>41107.100214998725</v>
      </c>
      <c r="AF29" s="61">
        <f>+'[34]Haber promedio'!AW50</f>
        <v>45643.508599186585</v>
      </c>
      <c r="AG29" s="61">
        <f>+'[34]Haber promedio'!AX50</f>
        <v>62551.981147786944</v>
      </c>
      <c r="AH29" s="62">
        <f>+'[34]Haber promedio'!AY50</f>
        <v>76982.810926430509</v>
      </c>
      <c r="AI29" s="60">
        <f>+'[35]Haber promedio'!AZ50</f>
        <v>91953.33175339087</v>
      </c>
      <c r="AJ29" s="61">
        <f>+'[35]Haber promedio'!BA50</f>
        <v>106268.41783405693</v>
      </c>
      <c r="AK29" s="61">
        <f>+'[35]Haber promedio'!BB50</f>
        <v>129017.90603530535</v>
      </c>
      <c r="AL29" s="61">
        <f>+'[36]Haber promedio'!BC50</f>
        <v>162985.5428913662</v>
      </c>
      <c r="AM29" s="60">
        <f>+'[37]Haber promedio'!BD50</f>
        <v>225627.59473522461</v>
      </c>
      <c r="AN29" s="61">
        <f>+'[38]Haber promedio'!BE50</f>
        <v>225098.62285119185</v>
      </c>
      <c r="AO29" s="61">
        <f>+'[39]Haber promedio'!BF50</f>
        <v>322024.72535509081</v>
      </c>
      <c r="AP29" s="62">
        <f>+'[71]Haber promedio'!BG50</f>
        <v>337861.22388545243</v>
      </c>
    </row>
    <row r="30" spans="2:43" x14ac:dyDescent="0.3">
      <c r="B30" s="12" t="s">
        <v>43</v>
      </c>
      <c r="C30" s="51">
        <f>+'[34]Haber promedio'!T51</f>
        <v>5708.110235294118</v>
      </c>
      <c r="D30" s="52">
        <f>+'[34]Haber promedio'!U51</f>
        <v>5873.4842291789728</v>
      </c>
      <c r="E30" s="52">
        <f>+'[34]Haber promedio'!V51</f>
        <v>7188.5417304296643</v>
      </c>
      <c r="F30" s="53">
        <f>+'[34]Haber promedio'!W51</f>
        <v>7868.0192515831905</v>
      </c>
      <c r="G30" s="51">
        <f>+'[34]Haber promedio'!X51</f>
        <v>7999.8918518518512</v>
      </c>
      <c r="H30" s="52">
        <f>+'[34]Haber promedio'!Y51</f>
        <v>9157.9899545970493</v>
      </c>
      <c r="I30" s="52">
        <f>+'[34]Haber promedio'!Z51</f>
        <v>9095.1707982740027</v>
      </c>
      <c r="J30" s="53">
        <f>+'[34]Haber promedio'!AA51</f>
        <v>10070.552989045382</v>
      </c>
      <c r="K30" s="52">
        <f>+'[34]Haber promedio'!AB51</f>
        <v>9990.2368109222043</v>
      </c>
      <c r="L30" s="52">
        <f>+'[34]Haber promedio'!AC51</f>
        <v>11138.91865079365</v>
      </c>
      <c r="M30" s="52">
        <f>+'[34]Haber promedio'!AD51</f>
        <v>12275.570386847196</v>
      </c>
      <c r="N30" s="52">
        <f>+'[34]Haber promedio'!AE51</f>
        <v>12241.786458036982</v>
      </c>
      <c r="O30" s="51">
        <f>+'[34]Haber promedio'!AF51</f>
        <v>13372.546432610743</v>
      </c>
      <c r="P30" s="52">
        <f>+'[34]Haber promedio'!AG51</f>
        <v>13975.942035198555</v>
      </c>
      <c r="Q30" s="52">
        <f>+'[34]Haber promedio'!AH51</f>
        <v>15502.297308035713</v>
      </c>
      <c r="R30" s="53">
        <f>+'[34]Haber promedio'!AI51</f>
        <v>17020.006412614981</v>
      </c>
      <c r="S30" s="52">
        <f>+'[34]Haber promedio'!AJ51</f>
        <v>17056.562369337978</v>
      </c>
      <c r="T30" s="52">
        <f>+'[34]Haber promedio'!AK51</f>
        <v>19668.955632911395</v>
      </c>
      <c r="U30" s="52">
        <f>+'[34]Haber promedio'!AL51</f>
        <v>21836.676107660453</v>
      </c>
      <c r="V30" s="52">
        <f>+'[34]Haber promedio'!AM51</f>
        <v>23862.98862422998</v>
      </c>
      <c r="W30" s="51">
        <f>+'[34]Haber promedio'!AN51</f>
        <v>26515.234449760766</v>
      </c>
      <c r="X30" s="52">
        <f>+'[34]Haber promedio'!AO51</f>
        <v>26116.382445141066</v>
      </c>
      <c r="Y30" s="52">
        <f>+'[34]Haber promedio'!AP51</f>
        <v>26189.241847826088</v>
      </c>
      <c r="Z30" s="53">
        <f>+'[34]Haber promedio'!AQ51</f>
        <v>28751.480836236933</v>
      </c>
      <c r="AA30" s="52">
        <f>+'[34]Haber promedio'!AR51</f>
        <v>34246.607723980174</v>
      </c>
      <c r="AB30" s="52">
        <f>+'[34]Haber promedio'!AS51</f>
        <v>34666.099543031225</v>
      </c>
      <c r="AC30" s="52">
        <f>+'[34]Haber promedio'!AT51</f>
        <v>38177.684214845205</v>
      </c>
      <c r="AD30" s="52">
        <f>+'[34]Haber promedio'!AU51</f>
        <v>43663.571175820121</v>
      </c>
      <c r="AE30" s="51">
        <f>+'[34]Haber promedio'!AV51</f>
        <v>43633.655027342327</v>
      </c>
      <c r="AF30" s="52">
        <f>+'[34]Haber promedio'!AW51</f>
        <v>48447.214902026055</v>
      </c>
      <c r="AG30" s="52">
        <f>+'[34]Haber promedio'!AX51</f>
        <v>66732.172624289771</v>
      </c>
      <c r="AH30" s="53">
        <f>+'[34]Haber promedio'!AY51</f>
        <v>81795.480987610616</v>
      </c>
      <c r="AI30" s="51">
        <f>+'[35]Haber promedio'!AZ51</f>
        <v>98126.394739985946</v>
      </c>
      <c r="AJ30" s="52">
        <f>+'[35]Haber promedio'!BA51</f>
        <v>113630.9696167009</v>
      </c>
      <c r="AK30" s="52">
        <f>+'[35]Haber promedio'!BB51</f>
        <v>136641.46293441515</v>
      </c>
      <c r="AL30" s="52">
        <f>+'[36]Haber promedio'!BC51</f>
        <v>173923.86816745123</v>
      </c>
      <c r="AM30" s="51">
        <f>+'[37]Haber promedio'!BD51</f>
        <v>241958.43919306438</v>
      </c>
      <c r="AN30" s="52">
        <f>+'[38]Haber promedio'!BE51</f>
        <v>240336.22354200453</v>
      </c>
      <c r="AO30" s="52">
        <f>+'[39]Haber promedio'!BF51</f>
        <v>339929.61255483871</v>
      </c>
      <c r="AP30" s="53">
        <f>+'[71]Haber promedio'!BG51</f>
        <v>358506.02120723051</v>
      </c>
    </row>
    <row r="31" spans="2:43" x14ac:dyDescent="0.3">
      <c r="B31" s="12" t="s">
        <v>44</v>
      </c>
      <c r="C31" s="51">
        <f>+'[34]Haber promedio'!T52</f>
        <v>4282.2638253012055</v>
      </c>
      <c r="D31" s="52">
        <f>+'[34]Haber promedio'!U52</f>
        <v>4370.2299803921569</v>
      </c>
      <c r="E31" s="52">
        <f>+'[34]Haber promedio'!V52</f>
        <v>5614.4508102766795</v>
      </c>
      <c r="F31" s="53">
        <f>+'[34]Haber promedio'!W52</f>
        <v>5952.4899708171206</v>
      </c>
      <c r="G31" s="51">
        <f>+'[34]Haber promedio'!X52</f>
        <v>6101.2967836257312</v>
      </c>
      <c r="H31" s="52">
        <f>+'[34]Haber promedio'!Y52</f>
        <v>7216.1754954954959</v>
      </c>
      <c r="I31" s="52">
        <f>+'[34]Haber promedio'!Z52</f>
        <v>6917.290786407767</v>
      </c>
      <c r="J31" s="53">
        <f>+'[34]Haber promedio'!AA52</f>
        <v>7822.4062026515157</v>
      </c>
      <c r="K31" s="52">
        <f>+'[34]Haber promedio'!AB52</f>
        <v>7899.9107061068698</v>
      </c>
      <c r="L31" s="52">
        <f>+'[34]Haber promedio'!AC52</f>
        <v>8889.6065536723163</v>
      </c>
      <c r="M31" s="52">
        <f>+'[34]Haber promedio'!AD52</f>
        <v>9733.3971402042698</v>
      </c>
      <c r="N31" s="52">
        <f>+'[34]Haber promedio'!AE52</f>
        <v>9526.2012801484234</v>
      </c>
      <c r="O31" s="51">
        <f>+'[34]Haber promedio'!AF52</f>
        <v>10711.020742115028</v>
      </c>
      <c r="P31" s="52">
        <f>+'[34]Haber promedio'!AG52</f>
        <v>11070.725912408761</v>
      </c>
      <c r="Q31" s="52">
        <f>+'[34]Haber promedio'!AH52</f>
        <v>12619.796416289591</v>
      </c>
      <c r="R31" s="53">
        <f>+'[34]Haber promedio'!AI52</f>
        <v>13394.912915162455</v>
      </c>
      <c r="S31" s="52">
        <f>+'[34]Haber promedio'!AJ52</f>
        <v>13643.155981566821</v>
      </c>
      <c r="T31" s="52">
        <f>+'[34]Haber promedio'!AK52</f>
        <v>15402.605119266052</v>
      </c>
      <c r="U31" s="52">
        <f>+'[34]Haber promedio'!AL52</f>
        <v>17287.662384823845</v>
      </c>
      <c r="V31" s="52">
        <f>+'[34]Haber promedio'!AM52</f>
        <v>18570.529116859947</v>
      </c>
      <c r="W31" s="51">
        <f>+'[34]Haber promedio'!AN52</f>
        <v>20736.69258266309</v>
      </c>
      <c r="X31" s="52">
        <f>+'[34]Haber promedio'!AO52</f>
        <v>21061.632945389436</v>
      </c>
      <c r="Y31" s="52">
        <f>+'[34]Haber promedio'!AP52</f>
        <v>21371</v>
      </c>
      <c r="Z31" s="53">
        <f>+'[34]Haber promedio'!AQ52</f>
        <v>23266</v>
      </c>
      <c r="AA31" s="52">
        <f>+'[34]Haber promedio'!AR52</f>
        <v>26929.27</v>
      </c>
      <c r="AB31" s="52">
        <f>+'[34]Haber promedio'!AS52</f>
        <v>28320.240000000002</v>
      </c>
      <c r="AC31" s="52">
        <f>+'[34]Haber promedio'!AT52</f>
        <v>30864.82</v>
      </c>
      <c r="AD31" s="52">
        <f>+'[34]Haber promedio'!AU52</f>
        <v>35298.620000000003</v>
      </c>
      <c r="AE31" s="51">
        <f>+'[34]Haber promedio'!AV52</f>
        <v>35153.199999999997</v>
      </c>
      <c r="AF31" s="52">
        <f>+'[34]Haber promedio'!AW52</f>
        <v>39020.052000000003</v>
      </c>
      <c r="AG31" s="52">
        <f>+'[34]Haber promedio'!AX52</f>
        <v>52601.5</v>
      </c>
      <c r="AH31" s="53">
        <f>+'[34]Haber promedio'!AY52</f>
        <v>65765.16</v>
      </c>
      <c r="AI31" s="51">
        <f>+'[35]Haber promedio'!AZ52</f>
        <v>77421.87</v>
      </c>
      <c r="AJ31" s="52">
        <f>+'[35]Haber promedio'!BA52</f>
        <v>88692.13</v>
      </c>
      <c r="AK31" s="52">
        <f>+'[35]Haber promedio'!BB52</f>
        <v>110743.61</v>
      </c>
      <c r="AL31" s="52">
        <f>+'[36]Haber promedio'!BC52</f>
        <v>136793.45000000001</v>
      </c>
      <c r="AM31" s="51">
        <f>+'[37]Haber promedio'!BD52</f>
        <v>185841.89</v>
      </c>
      <c r="AN31" s="52">
        <f>+'[38]Haber promedio'!BE52</f>
        <v>187152.32</v>
      </c>
      <c r="AO31" s="52">
        <f>+'[39]Haber promedio'!BF52</f>
        <v>277656.09999999998</v>
      </c>
      <c r="AP31" s="53">
        <f>+'[71]Haber promedio'!BG52</f>
        <v>287381.68</v>
      </c>
    </row>
    <row r="32" spans="2:43" x14ac:dyDescent="0.3">
      <c r="B32" s="40" t="s">
        <v>47</v>
      </c>
      <c r="C32" s="60">
        <f>+'[34]Haber promedio'!T53</f>
        <v>18317.745748502995</v>
      </c>
      <c r="D32" s="61">
        <f>+'[34]Haber promedio'!U53</f>
        <v>18345.612121212122</v>
      </c>
      <c r="E32" s="61">
        <f>+'[34]Haber promedio'!V53</f>
        <v>21135.170731707316</v>
      </c>
      <c r="F32" s="62">
        <f>+'[34]Haber promedio'!W53</f>
        <v>21075.229357798165</v>
      </c>
      <c r="G32" s="60">
        <f>+'[34]Haber promedio'!X53</f>
        <v>25069.227414330217</v>
      </c>
      <c r="H32" s="61">
        <f>+'[34]Haber promedio'!Y53</f>
        <v>25085.727848101265</v>
      </c>
      <c r="I32" s="61">
        <f>+'[34]Haber promedio'!Z53</f>
        <v>29465.428571428572</v>
      </c>
      <c r="J32" s="62">
        <f>+'[34]Haber promedio'!AA53</f>
        <v>29398.580645161292</v>
      </c>
      <c r="K32" s="61">
        <f>+'[34]Haber promedio'!AB53</f>
        <v>32843.026315789473</v>
      </c>
      <c r="L32" s="61">
        <f>+'[34]Haber promedio'!AC53</f>
        <v>32772.324503311262</v>
      </c>
      <c r="M32" s="61">
        <f>+'[34]Haber promedio'!AD53</f>
        <v>37908.279069767443</v>
      </c>
      <c r="N32" s="61">
        <f>+'[34]Haber promedio'!AE53</f>
        <v>37919.353535353534</v>
      </c>
      <c r="O32" s="60">
        <f>+'[34]Haber promedio'!AF53</f>
        <v>42817.136212624588</v>
      </c>
      <c r="P32" s="61">
        <f>+'[34]Haber promedio'!AG53</f>
        <v>43232.570469798658</v>
      </c>
      <c r="Q32" s="61">
        <f>+'[34]Haber promedio'!AH53</f>
        <v>56293.71974522293</v>
      </c>
      <c r="R32" s="62">
        <f>+'[34]Haber promedio'!AI53</f>
        <v>56378.66336633663</v>
      </c>
      <c r="S32" s="61">
        <f>+'[34]Haber promedio'!AJ53</f>
        <v>65972.003236245961</v>
      </c>
      <c r="T32" s="61">
        <f>+'[34]Haber promedio'!AK53</f>
        <v>65971.446254071663</v>
      </c>
      <c r="U32" s="61">
        <f>+'[34]Haber promedio'!AL53</f>
        <v>73219.939873417723</v>
      </c>
      <c r="V32" s="61">
        <f>+'[34]Haber promedio'!AM53</f>
        <v>75348.675324675321</v>
      </c>
      <c r="W32" s="60">
        <f>+'[34]Haber promedio'!AN53</f>
        <v>90363.45204968944</v>
      </c>
      <c r="X32" s="61">
        <f>+'[34]Haber promedio'!AO53</f>
        <v>91070.589807692304</v>
      </c>
      <c r="Y32" s="61">
        <f>+'[34]Haber promedio'!AP53</f>
        <v>103447.22839506173</v>
      </c>
      <c r="Z32" s="62">
        <f>+'[34]Haber promedio'!AQ53</f>
        <v>104523.60883280757</v>
      </c>
      <c r="AA32" s="61">
        <f>+'[34]Haber promedio'!AR53</f>
        <v>143198.57142857142</v>
      </c>
      <c r="AB32" s="61">
        <f>+'[34]Haber promedio'!AS53</f>
        <v>143310.41441558441</v>
      </c>
      <c r="AC32" s="61">
        <f>+'[34]Haber promedio'!AT53</f>
        <v>191194.16888178914</v>
      </c>
      <c r="AD32" s="61">
        <f>+'[34]Haber promedio'!AU53</f>
        <v>209035.11101910827</v>
      </c>
      <c r="AE32" s="60">
        <f>+'[34]Haber promedio'!AV53</f>
        <v>215540.70878205128</v>
      </c>
      <c r="AF32" s="61">
        <f>+'[34]Haber promedio'!AW53</f>
        <v>250161.1495163987</v>
      </c>
      <c r="AG32" s="61">
        <f>+'[34]Haber promedio'!AX53</f>
        <v>272191.01068852464</v>
      </c>
      <c r="AH32" s="62">
        <f>+'[34]Haber promedio'!AY53</f>
        <v>334946.70849856391</v>
      </c>
      <c r="AI32" s="60">
        <f>+'[35]Haber promedio'!AZ53</f>
        <v>374634.73392523365</v>
      </c>
      <c r="AJ32" s="61">
        <f>+'[35]Haber promedio'!BA53</f>
        <v>398118.6656140351</v>
      </c>
      <c r="AK32" s="61">
        <f>+'[35]Haber promedio'!BB53</f>
        <v>592229.8387147336</v>
      </c>
      <c r="AL32" s="61">
        <f>+'[36]Haber promedio'!BC53</f>
        <v>591943.86004179728</v>
      </c>
      <c r="AM32" s="60">
        <f>+'[37]Haber promedio'!BD53</f>
        <v>1003828.5569158877</v>
      </c>
      <c r="AN32" s="61">
        <f>+'[38]Haber promedio'!BE53</f>
        <v>1176928.1188679247</v>
      </c>
      <c r="AO32" s="61">
        <f>+'[39]Haber promedio'!BF53</f>
        <v>1290781.7415673982</v>
      </c>
      <c r="AP32" s="62">
        <f>+'[71]Haber promedio'!BG53</f>
        <v>1531408.6153054663</v>
      </c>
    </row>
    <row r="33" spans="2:42" x14ac:dyDescent="0.3">
      <c r="B33" s="12" t="s">
        <v>43</v>
      </c>
      <c r="C33" s="51">
        <f>+'[34]Haber promedio'!T54</f>
        <v>21503.95</v>
      </c>
      <c r="D33" s="52">
        <f>+'[34]Haber promedio'!U54</f>
        <v>21547</v>
      </c>
      <c r="E33" s="52">
        <f>+'[34]Haber promedio'!V54</f>
        <v>24770</v>
      </c>
      <c r="F33" s="53">
        <f>+'[34]Haber promedio'!W54</f>
        <v>24704</v>
      </c>
      <c r="G33" s="51">
        <f>+'[34]Haber promedio'!X54</f>
        <v>28902</v>
      </c>
      <c r="H33" s="52">
        <f>+'[34]Haber promedio'!Y54</f>
        <v>28839</v>
      </c>
      <c r="I33" s="52">
        <f>+'[34]Haber promedio'!Z54</f>
        <v>33884</v>
      </c>
      <c r="J33" s="53">
        <f>+'[34]Haber promedio'!AA54</f>
        <v>33844</v>
      </c>
      <c r="K33" s="52">
        <f>+'[34]Haber promedio'!AB54</f>
        <v>37654</v>
      </c>
      <c r="L33" s="52">
        <f>+'[34]Haber promedio'!AC54</f>
        <v>37611</v>
      </c>
      <c r="M33" s="52">
        <f>+'[34]Haber promedio'!AD54</f>
        <v>43516</v>
      </c>
      <c r="N33" s="52">
        <f>+'[34]Haber promedio'!AE54</f>
        <v>43510</v>
      </c>
      <c r="O33" s="51">
        <f>+'[34]Haber promedio'!AF54</f>
        <v>49110</v>
      </c>
      <c r="P33" s="52">
        <f>+'[34]Haber promedio'!AG54</f>
        <v>49154</v>
      </c>
      <c r="Q33" s="52">
        <f>+'[34]Haber promedio'!AH54</f>
        <v>58076</v>
      </c>
      <c r="R33" s="53">
        <f>+'[34]Haber promedio'!AI54</f>
        <v>58077</v>
      </c>
      <c r="S33" s="52">
        <f>+'[34]Haber promedio'!AJ54</f>
        <v>74613</v>
      </c>
      <c r="T33" s="52">
        <f>+'[34]Haber promedio'!AK54</f>
        <v>74598</v>
      </c>
      <c r="U33" s="52">
        <f>+'[34]Haber promedio'!AL54</f>
        <v>85198</v>
      </c>
      <c r="V33" s="52">
        <f>+'[34]Haber promedio'!AM54</f>
        <v>85244</v>
      </c>
      <c r="W33" s="51">
        <f>+'[34]Haber promedio'!AN54</f>
        <v>105876</v>
      </c>
      <c r="X33" s="52">
        <f>+'[34]Haber promedio'!AO54</f>
        <v>106528.96000000001</v>
      </c>
      <c r="Y33" s="52">
        <f>+'[34]Haber promedio'!AP54</f>
        <v>121537</v>
      </c>
      <c r="Z33" s="53">
        <f>+'[34]Haber promedio'!AQ54</f>
        <v>122272</v>
      </c>
      <c r="AA33" s="52">
        <f>+'[34]Haber promedio'!AR54</f>
        <v>160762</v>
      </c>
      <c r="AB33" s="52">
        <f>+'[34]Haber promedio'!AS54</f>
        <v>160988.37</v>
      </c>
      <c r="AC33" s="52">
        <f>+'[34]Haber promedio'!AT54</f>
        <v>214431.82</v>
      </c>
      <c r="AD33" s="52">
        <f>+'[34]Haber promedio'!AU54</f>
        <v>233730.88</v>
      </c>
      <c r="AE33" s="51">
        <f>+'[34]Haber promedio'!AV54</f>
        <v>242219.75</v>
      </c>
      <c r="AF33" s="52">
        <f>+'[34]Haber promedio'!AW54</f>
        <v>280974.90999999997</v>
      </c>
      <c r="AG33" s="52">
        <f>+'[34]Haber promedio'!AX54</f>
        <v>300880.02</v>
      </c>
      <c r="AH33" s="53">
        <f>+'[34]Haber promedio'!AY54</f>
        <v>361871.29795582313</v>
      </c>
      <c r="AI33" s="51">
        <f>+'[35]Haber promedio'!AZ54</f>
        <v>423007.43</v>
      </c>
      <c r="AJ33" s="52">
        <f>+'[35]Haber promedio'!BA54</f>
        <v>464747.88666666666</v>
      </c>
      <c r="AK33" s="52">
        <f>+'[35]Haber promedio'!BB54</f>
        <v>679460.45</v>
      </c>
      <c r="AL33" s="52">
        <f>+'[36]Haber promedio'!BC54</f>
        <v>677051.2466666667</v>
      </c>
      <c r="AM33" s="51">
        <f>+'[37]Haber promedio'!BD54</f>
        <v>1141045.23</v>
      </c>
      <c r="AN33" s="52">
        <f>+'[38]Haber promedio'!BE54</f>
        <v>1351397.55</v>
      </c>
      <c r="AO33" s="52">
        <f>+'[39]Haber promedio'!BF54</f>
        <v>1482908.3</v>
      </c>
      <c r="AP33" s="53">
        <f>+'[71]Haber promedio'!BG54</f>
        <v>1761514.28</v>
      </c>
    </row>
    <row r="34" spans="2:42" x14ac:dyDescent="0.3">
      <c r="B34" s="12" t="s">
        <v>44</v>
      </c>
      <c r="C34" s="51">
        <f>+'[34]Haber promedio'!T55</f>
        <v>15656.74</v>
      </c>
      <c r="D34" s="52">
        <f>+'[34]Haber promedio'!U55</f>
        <v>15645</v>
      </c>
      <c r="E34" s="52">
        <f>+'[34]Haber promedio'!V55</f>
        <v>17996</v>
      </c>
      <c r="F34" s="53">
        <f>+'[34]Haber promedio'!W55</f>
        <v>18000</v>
      </c>
      <c r="G34" s="51">
        <f>+'[34]Haber promedio'!X55</f>
        <v>21622</v>
      </c>
      <c r="H34" s="52">
        <f>+'[34]Haber promedio'!Y55</f>
        <v>21737</v>
      </c>
      <c r="I34" s="52">
        <f>+'[34]Haber promedio'!Z55</f>
        <v>25636</v>
      </c>
      <c r="J34" s="53">
        <f>+'[34]Haber promedio'!AA55</f>
        <v>25492</v>
      </c>
      <c r="K34" s="52">
        <f>+'[34]Haber promedio'!AB55</f>
        <v>28626</v>
      </c>
      <c r="L34" s="52">
        <f>+'[34]Haber promedio'!AC55</f>
        <v>28478</v>
      </c>
      <c r="M34" s="52">
        <f>+'[34]Haber promedio'!AD55</f>
        <v>33032</v>
      </c>
      <c r="N34" s="52">
        <f>+'[34]Haber promedio'!AE55</f>
        <v>33001</v>
      </c>
      <c r="O34" s="51">
        <f>+'[34]Haber promedio'!AF55</f>
        <v>36968</v>
      </c>
      <c r="P34" s="52">
        <f>+'[34]Haber promedio'!AG55</f>
        <v>37468</v>
      </c>
      <c r="Q34" s="52">
        <f>+'[34]Haber promedio'!AH55</f>
        <v>54600</v>
      </c>
      <c r="R34" s="53">
        <f>+'[34]Haber promedio'!AI55</f>
        <v>54600</v>
      </c>
      <c r="S34" s="52">
        <f>+'[34]Haber promedio'!AJ55</f>
        <v>56572</v>
      </c>
      <c r="T34" s="52">
        <f>+'[34]Haber promedio'!AK55</f>
        <v>56582</v>
      </c>
      <c r="U34" s="52">
        <f>+'[34]Haber promedio'!AL55</f>
        <v>60459</v>
      </c>
      <c r="V34" s="52">
        <f>+'[34]Haber promedio'!AM55</f>
        <v>64079</v>
      </c>
      <c r="W34" s="51">
        <f>+'[34]Haber promedio'!AN55</f>
        <v>73856.509999999995</v>
      </c>
      <c r="X34" s="52">
        <f>+'[34]Haber promedio'!AO55</f>
        <v>74375.55</v>
      </c>
      <c r="Y34" s="52">
        <f>+'[34]Haber promedio'!AP55</f>
        <v>83478</v>
      </c>
      <c r="Z34" s="53">
        <f>+'[34]Haber promedio'!AQ55</f>
        <v>84512</v>
      </c>
      <c r="AA34" s="52">
        <f>+'[34]Haber promedio'!AR55</f>
        <v>120986</v>
      </c>
      <c r="AB34" s="52">
        <f>+'[34]Haber promedio'!AS55</f>
        <v>120953</v>
      </c>
      <c r="AC34" s="52">
        <f>+'[34]Haber promedio'!AT55</f>
        <v>161341.42000000001</v>
      </c>
      <c r="AD34" s="52">
        <f>+'[34]Haber promedio'!AU55</f>
        <v>175861.69</v>
      </c>
      <c r="AE34" s="51">
        <f>+'[34]Haber promedio'!AV55</f>
        <v>179634.33</v>
      </c>
      <c r="AF34" s="52">
        <f>+'[34]Haber promedio'!AW55</f>
        <v>208375.82279999997</v>
      </c>
      <c r="AG34" s="52">
        <f>+'[34]Haber promedio'!AX55</f>
        <v>232519.49</v>
      </c>
      <c r="AH34" s="53">
        <f>+'[34]Haber promedio'!AY55</f>
        <v>296242.61115375382</v>
      </c>
      <c r="AI34" s="51">
        <f>+'[35]Haber promedio'!AZ55</f>
        <v>308833.64</v>
      </c>
      <c r="AJ34" s="52">
        <f>+'[35]Haber promedio'!BA55</f>
        <v>306503.48666666663</v>
      </c>
      <c r="AK34" s="52">
        <f>+'[35]Haber promedio'!BB55</f>
        <v>465409.95</v>
      </c>
      <c r="AL34" s="52">
        <f>+'[36]Haber promedio'!BC55</f>
        <v>468210.8133333333</v>
      </c>
      <c r="AM34" s="51">
        <f>+'[37]Haber promedio'!BD55</f>
        <v>799599.09</v>
      </c>
      <c r="AN34" s="52">
        <f>+'[38]Haber promedio'!BE55</f>
        <v>924618.48</v>
      </c>
      <c r="AO34" s="52">
        <f>+'[39]Haber promedio'!BF55</f>
        <v>1007804.64</v>
      </c>
      <c r="AP34" s="53">
        <f>+'[71]Haber promedio'!BG55</f>
        <v>1193555.06</v>
      </c>
    </row>
    <row r="35" spans="2:42" x14ac:dyDescent="0.3">
      <c r="B35" s="40" t="s">
        <v>48</v>
      </c>
      <c r="C35" s="60">
        <f>+'[34]Haber promedio'!T56</f>
        <v>4731.2253664635091</v>
      </c>
      <c r="D35" s="61">
        <f>+'[34]Haber promedio'!U56</f>
        <v>4733.5867473618873</v>
      </c>
      <c r="E35" s="61">
        <f>+'[34]Haber promedio'!V56</f>
        <v>5202.3362293577975</v>
      </c>
      <c r="F35" s="62">
        <f>+'[34]Haber promedio'!W56</f>
        <v>5196.5858772857791</v>
      </c>
      <c r="G35" s="60">
        <f>+'[34]Haber promedio'!X56</f>
        <v>6805.4414409437059</v>
      </c>
      <c r="H35" s="61">
        <f>+'[34]Haber promedio'!Y56</f>
        <v>7566.1912658601359</v>
      </c>
      <c r="I35" s="61">
        <f>+'[34]Haber promedio'!Z56</f>
        <v>7562.0121993531311</v>
      </c>
      <c r="J35" s="62">
        <f>+'[34]Haber promedio'!AA56</f>
        <v>7562.7626881252727</v>
      </c>
      <c r="K35" s="61">
        <f>+'[34]Haber promedio'!AB56</f>
        <v>9448.1817116730981</v>
      </c>
      <c r="L35" s="61">
        <f>+'[34]Haber promedio'!AC56</f>
        <v>9461.0026683572833</v>
      </c>
      <c r="M35" s="61">
        <f>+'[34]Haber promedio'!AD56</f>
        <v>10390.102659441434</v>
      </c>
      <c r="N35" s="61">
        <f>+'[34]Haber promedio'!AE56</f>
        <v>10390.07320951988</v>
      </c>
      <c r="O35" s="60">
        <f>+'[34]Haber promedio'!AF56</f>
        <v>11816.861780951098</v>
      </c>
      <c r="P35" s="61">
        <f>+'[34]Haber promedio'!AG56</f>
        <v>13608.367516600267</v>
      </c>
      <c r="Q35" s="61">
        <f>+'[34]Haber promedio'!AH56</f>
        <v>13705.420556792873</v>
      </c>
      <c r="R35" s="62">
        <f>+'[34]Haber promedio'!AI56</f>
        <v>13698.331172076247</v>
      </c>
      <c r="S35" s="61">
        <f>+'[34]Haber promedio'!AJ56</f>
        <v>16523.605684357539</v>
      </c>
      <c r="T35" s="61">
        <f>+'[34]Haber promedio'!AK56</f>
        <v>16520.264860047693</v>
      </c>
      <c r="U35" s="61">
        <f>+'[34]Haber promedio'!AL56</f>
        <v>20790.515789212648</v>
      </c>
      <c r="V35" s="61">
        <f>+'[34]Haber promedio'!AM56</f>
        <v>26321.024662344018</v>
      </c>
      <c r="W35" s="60">
        <f>+'[34]Haber promedio'!AN56</f>
        <v>26359.198003607937</v>
      </c>
      <c r="X35" s="61">
        <f>+'[34]Haber promedio'!AO56</f>
        <v>26385.994035381304</v>
      </c>
      <c r="Y35" s="61">
        <f>+'[34]Haber promedio'!AP56</f>
        <v>26405.653759309607</v>
      </c>
      <c r="Z35" s="62">
        <f>+'[34]Haber promedio'!AQ56</f>
        <v>28392.480420879379</v>
      </c>
      <c r="AA35" s="61">
        <f>+'[34]Haber promedio'!AR56</f>
        <v>30761.133580261318</v>
      </c>
      <c r="AB35" s="61">
        <f>+'[34]Haber promedio'!AS56</f>
        <v>30780.618325474414</v>
      </c>
      <c r="AC35" s="61">
        <f>+'[34]Haber promedio'!AT56</f>
        <v>35485.039340534393</v>
      </c>
      <c r="AD35" s="61">
        <f>+'[34]Haber promedio'!AU56</f>
        <v>40716.049887892375</v>
      </c>
      <c r="AE35" s="60">
        <f>+'[34]Haber promedio'!AV56</f>
        <v>40704.613404897689</v>
      </c>
      <c r="AF35" s="61">
        <f>+'[34]Haber promedio'!AW56</f>
        <v>46408.82738455572</v>
      </c>
      <c r="AG35" s="61">
        <f>+'[34]Haber promedio'!AX56</f>
        <v>75609.853860414398</v>
      </c>
      <c r="AH35" s="62">
        <f>+'[34]Haber promedio'!AY56</f>
        <v>94497.163673798525</v>
      </c>
      <c r="AI35" s="60">
        <f>+'[35]Haber promedio'!AZ56</f>
        <v>94515.095580778609</v>
      </c>
      <c r="AJ35" s="61">
        <f>+'[35]Haber promedio'!BA56</f>
        <v>101615.03696757322</v>
      </c>
      <c r="AK35" s="61">
        <f>+'[35]Haber promedio'!BB56</f>
        <v>151038.53338861821</v>
      </c>
      <c r="AL35" s="61">
        <f>+'[36]Haber promedio'!BC56</f>
        <v>226541.69387447438</v>
      </c>
      <c r="AM35" s="60">
        <f>+'[37]Haber promedio'!BD56</f>
        <v>302217.80480394163</v>
      </c>
      <c r="AN35" s="61">
        <f>+'[38]Haber promedio'!BE56</f>
        <v>305368.01296141703</v>
      </c>
      <c r="AO35" s="61">
        <f>+'[39]Haber promedio'!BF56</f>
        <v>377748.10001012246</v>
      </c>
      <c r="AP35" s="62">
        <f>+'[71]Haber promedio'!BG56</f>
        <v>423763.53602401202</v>
      </c>
    </row>
    <row r="36" spans="2:42" x14ac:dyDescent="0.3">
      <c r="B36" s="12" t="s">
        <v>43</v>
      </c>
      <c r="C36" s="51">
        <f>+'[34]Haber promedio'!T57</f>
        <v>5158.7682916866888</v>
      </c>
      <c r="D36" s="52">
        <f>+'[34]Haber promedio'!U57</f>
        <v>5160.5024994049036</v>
      </c>
      <c r="E36" s="52">
        <f>+'[34]Haber promedio'!V57</f>
        <v>5671.2805621925509</v>
      </c>
      <c r="F36" s="53">
        <f>+'[34]Haber promedio'!W57</f>
        <v>5666.6702331486613</v>
      </c>
      <c r="G36" s="51">
        <f>+'[34]Haber promedio'!X57</f>
        <v>7413.4483616972993</v>
      </c>
      <c r="H36" s="52">
        <f>+'[34]Haber promedio'!Y57</f>
        <v>8238.4335711101212</v>
      </c>
      <c r="I36" s="52">
        <f>+'[34]Haber promedio'!Z57</f>
        <v>8229.1439858750819</v>
      </c>
      <c r="J36" s="53">
        <f>+'[34]Haber promedio'!AA57</f>
        <v>8221.5782444733431</v>
      </c>
      <c r="K36" s="52">
        <f>+'[34]Haber promedio'!AB57</f>
        <v>10265.677600000001</v>
      </c>
      <c r="L36" s="52">
        <f>+'[34]Haber promedio'!AC57</f>
        <v>10261.071267194666</v>
      </c>
      <c r="M36" s="52">
        <f>+'[34]Haber promedio'!AD57</f>
        <v>11277.799162045594</v>
      </c>
      <c r="N36" s="52">
        <f>+'[34]Haber promedio'!AE57</f>
        <v>11278.153450861197</v>
      </c>
      <c r="O36" s="51">
        <f>+'[34]Haber promedio'!AF57</f>
        <v>12809.797853485625</v>
      </c>
      <c r="P36" s="52">
        <f>+'[34]Haber promedio'!AG57</f>
        <v>14823.25578361788</v>
      </c>
      <c r="Q36" s="52">
        <f>+'[34]Haber promedio'!AH57</f>
        <v>14813.651266993958</v>
      </c>
      <c r="R36" s="53">
        <f>+'[34]Haber promedio'!AI57</f>
        <v>14801.677306484387</v>
      </c>
      <c r="S36" s="52">
        <f>+'[34]Haber promedio'!AJ57</f>
        <v>17857.264361721442</v>
      </c>
      <c r="T36" s="52">
        <f>+'[34]Haber promedio'!AK57</f>
        <v>17843.785790414877</v>
      </c>
      <c r="U36" s="52">
        <f>+'[34]Haber promedio'!AL57</f>
        <v>22431.433708969635</v>
      </c>
      <c r="V36" s="52">
        <f>+'[34]Haber promedio'!AM57</f>
        <v>28394.794217804669</v>
      </c>
      <c r="W36" s="51">
        <f>+'[34]Haber promedio'!AN57</f>
        <v>28408.39367212561</v>
      </c>
      <c r="X36" s="52">
        <f>+'[34]Haber promedio'!AO57</f>
        <v>28413.796010362694</v>
      </c>
      <c r="Y36" s="52">
        <f>+'[34]Haber promedio'!AP57</f>
        <v>28429.107588254701</v>
      </c>
      <c r="Z36" s="53">
        <f>+'[34]Haber promedio'!AQ57</f>
        <v>30589.803088283559</v>
      </c>
      <c r="AA36" s="52">
        <f>+'[34]Haber promedio'!AR57</f>
        <v>33124.317536889896</v>
      </c>
      <c r="AB36" s="52">
        <f>+'[34]Haber promedio'!AS57</f>
        <v>33133.358260315443</v>
      </c>
      <c r="AC36" s="52">
        <f>+'[34]Haber promedio'!AT57</f>
        <v>38221.568364611259</v>
      </c>
      <c r="AD36" s="52">
        <f>+'[34]Haber promedio'!AU57</f>
        <v>43852.093182171142</v>
      </c>
      <c r="AE36" s="51">
        <f>+'[34]Haber promedio'!AV57</f>
        <v>43838.481103043414</v>
      </c>
      <c r="AF36" s="52">
        <f>+'[34]Haber promedio'!AW57</f>
        <v>49975.791842129409</v>
      </c>
      <c r="AG36" s="52">
        <f>+'[34]Haber promedio'!AX57</f>
        <v>81530.057477762704</v>
      </c>
      <c r="AH36" s="53">
        <f>+'[34]Haber promedio'!AY57</f>
        <v>101881.93618419103</v>
      </c>
      <c r="AI36" s="51">
        <f>+'[35]Haber promedio'!AZ57</f>
        <v>101895.58205689277</v>
      </c>
      <c r="AJ36" s="52">
        <f>+'[35]Haber promedio'!BA57</f>
        <v>103413.41811881188</v>
      </c>
      <c r="AK36" s="52">
        <f>+'[35]Haber promedio'!BB57</f>
        <v>163104.02845354957</v>
      </c>
      <c r="AL36" s="52">
        <f>+'[36]Haber promedio'!BC57</f>
        <v>244724.05731433386</v>
      </c>
      <c r="AM36" s="51">
        <f>+'[37]Haber promedio'!BD57</f>
        <v>326386.68814367894</v>
      </c>
      <c r="AN36" s="52">
        <f>+'[38]Haber promedio'!BE57</f>
        <v>326572.47092651756</v>
      </c>
      <c r="AO36" s="52">
        <f>+'[39]Haber promedio'!BF57</f>
        <v>408435.67657869286</v>
      </c>
      <c r="AP36" s="53">
        <f>+'[71]Haber promedio'!BG57</f>
        <v>458119.02117302455</v>
      </c>
    </row>
    <row r="37" spans="2:42" x14ac:dyDescent="0.3">
      <c r="B37" s="11" t="s">
        <v>44</v>
      </c>
      <c r="C37" s="48">
        <f>+'[34]Haber promedio'!T58</f>
        <v>3935.77</v>
      </c>
      <c r="D37" s="49">
        <f>+'[34]Haber promedio'!U58</f>
        <v>3934</v>
      </c>
      <c r="E37" s="49">
        <f>+'[34]Haber promedio'!V58</f>
        <v>4320.82</v>
      </c>
      <c r="F37" s="50">
        <f>+'[34]Haber promedio'!W58</f>
        <v>4305.38</v>
      </c>
      <c r="G37" s="48">
        <f>+'[34]Haber promedio'!X58</f>
        <v>5635.36</v>
      </c>
      <c r="H37" s="49">
        <f>+'[34]Haber promedio'!Y58</f>
        <v>6250.45</v>
      </c>
      <c r="I37" s="49">
        <f>+'[34]Haber promedio'!Z58</f>
        <v>6230.98</v>
      </c>
      <c r="J37" s="50">
        <f>+'[34]Haber promedio'!AA58</f>
        <v>6231.28</v>
      </c>
      <c r="K37" s="49">
        <f>+'[34]Haber promedio'!AB58</f>
        <v>7776.92</v>
      </c>
      <c r="L37" s="49">
        <f>+'[34]Haber promedio'!AC58</f>
        <v>7791.99</v>
      </c>
      <c r="M37" s="49">
        <f>+'[34]Haber promedio'!AD58</f>
        <v>8533.49</v>
      </c>
      <c r="N37" s="49">
        <f>+'[34]Haber promedio'!AE58</f>
        <v>8512.32</v>
      </c>
      <c r="O37" s="48">
        <f>+'[34]Haber promedio'!AF58</f>
        <v>9666.7000000000007</v>
      </c>
      <c r="P37" s="49">
        <f>+'[34]Haber promedio'!AG58</f>
        <v>10875</v>
      </c>
      <c r="Q37" s="49">
        <f>+'[34]Haber promedio'!AH58</f>
        <v>11194</v>
      </c>
      <c r="R37" s="50">
        <f>+'[34]Haber promedio'!AI58</f>
        <v>11157.96</v>
      </c>
      <c r="S37" s="49">
        <f>+'[34]Haber promedio'!AJ58</f>
        <v>13423.37</v>
      </c>
      <c r="T37" s="49">
        <f>+'[34]Haber promedio'!AK58</f>
        <v>13404</v>
      </c>
      <c r="U37" s="49">
        <f>+'[34]Haber promedio'!AL58</f>
        <v>16842.75</v>
      </c>
      <c r="V37" s="49">
        <f>+'[34]Haber promedio'!AM58</f>
        <v>21299.360000000001</v>
      </c>
      <c r="W37" s="48">
        <f>+'[34]Haber promedio'!AN58</f>
        <v>21285.040000000001</v>
      </c>
      <c r="X37" s="49">
        <f>+'[34]Haber promedio'!AO58</f>
        <v>21294.79</v>
      </c>
      <c r="Y37" s="49">
        <f>+'[34]Haber promedio'!AP58</f>
        <v>21288.35</v>
      </c>
      <c r="Z37" s="50">
        <f>+'[34]Haber promedio'!AQ58</f>
        <v>22840.87</v>
      </c>
      <c r="AA37" s="49">
        <f>+'[34]Haber promedio'!AR58</f>
        <v>24701.360000000001</v>
      </c>
      <c r="AB37" s="49">
        <f>+'[34]Haber promedio'!AS58</f>
        <v>24673.03</v>
      </c>
      <c r="AC37" s="49">
        <f>+'[34]Haber promedio'!AT58</f>
        <v>28414</v>
      </c>
      <c r="AD37" s="49">
        <f>+'[34]Haber promedio'!AU58</f>
        <v>32577</v>
      </c>
      <c r="AE37" s="48">
        <f>+'[34]Haber promedio'!AV58</f>
        <v>32491.85</v>
      </c>
      <c r="AF37" s="49">
        <f>+'[34]Haber promedio'!AW58</f>
        <v>37040.708999999995</v>
      </c>
      <c r="AG37" s="49">
        <f>+'[34]Haber promedio'!AX58</f>
        <v>60131.45</v>
      </c>
      <c r="AH37" s="50">
        <f>+'[34]Haber promedio'!AY58</f>
        <v>75030.58</v>
      </c>
      <c r="AI37" s="48">
        <f>+'[35]Haber promedio'!AZ58</f>
        <v>74844.320000000007</v>
      </c>
      <c r="AJ37" s="49">
        <f>+'[35]Haber promedio'!BA58</f>
        <v>96777.94</v>
      </c>
      <c r="AK37" s="49">
        <f>+'[35]Haber promedio'!BB58</f>
        <v>118644.2</v>
      </c>
      <c r="AL37" s="49">
        <f>+'[36]Haber promedio'!BC58</f>
        <v>177259.74</v>
      </c>
      <c r="AM37" s="48">
        <f>+'[37]Haber promedio'!BD58</f>
        <v>236347.2</v>
      </c>
      <c r="AN37" s="49">
        <f>+'[38]Haber promedio'!BE58</f>
        <v>247193.13</v>
      </c>
      <c r="AO37" s="49">
        <f>+'[39]Haber promedio'!BF58</f>
        <v>293688.3</v>
      </c>
      <c r="AP37" s="50">
        <f>+'[71]Haber promedio'!BG58</f>
        <v>328784.53000000003</v>
      </c>
    </row>
    <row r="38" spans="2:42" ht="10.8" customHeight="1" x14ac:dyDescent="0.3">
      <c r="AM38" s="52"/>
    </row>
    <row r="39" spans="2:42" x14ac:dyDescent="0.3">
      <c r="B39" s="15" t="s">
        <v>56</v>
      </c>
    </row>
    <row r="40" spans="2:42" x14ac:dyDescent="0.3">
      <c r="B40" s="16" t="s">
        <v>125</v>
      </c>
    </row>
    <row r="41" spans="2:42" x14ac:dyDescent="0.3">
      <c r="B41" s="17" t="s">
        <v>126</v>
      </c>
    </row>
    <row r="42" spans="2:42" x14ac:dyDescent="0.3">
      <c r="B42" s="17" t="s">
        <v>178</v>
      </c>
    </row>
    <row r="43" spans="2:42" x14ac:dyDescent="0.3">
      <c r="B43" s="16" t="s">
        <v>131</v>
      </c>
    </row>
    <row r="44" spans="2:42" x14ac:dyDescent="0.3">
      <c r="B44" s="17" t="s">
        <v>130</v>
      </c>
    </row>
    <row r="45" spans="2:42" x14ac:dyDescent="0.3">
      <c r="B45" s="17" t="s">
        <v>177</v>
      </c>
    </row>
    <row r="46" spans="2:42" x14ac:dyDescent="0.3">
      <c r="B46" s="17" t="s">
        <v>133</v>
      </c>
    </row>
    <row r="47" spans="2:42" x14ac:dyDescent="0.3">
      <c r="B47" s="16" t="s">
        <v>156</v>
      </c>
    </row>
    <row r="48" spans="2:42" x14ac:dyDescent="0.3">
      <c r="B48" s="15" t="s">
        <v>64</v>
      </c>
    </row>
    <row r="49" spans="2:2" x14ac:dyDescent="0.3">
      <c r="B49" s="1" t="s">
        <v>65</v>
      </c>
    </row>
    <row r="50" spans="2:2" x14ac:dyDescent="0.3">
      <c r="B50" s="1" t="s">
        <v>66</v>
      </c>
    </row>
    <row r="51" spans="2:2" x14ac:dyDescent="0.3">
      <c r="B51" s="1" t="s">
        <v>67</v>
      </c>
    </row>
  </sheetData>
  <sheetProtection algorithmName="SHA-512" hashValue="x74HNXtaB4m3ToFYrrdmXuAP97UtDDptaYCBM6uRmoGLMmXDZnSdD4kGolBDpVXXWPOssNyFOXCFnA1juRmQsw==" saltValue="NCG10XnPHkt/vcW3V3+7gA==" spinCount="100000" sheet="1" objects="1" scenarios="1"/>
  <phoneticPr fontId="17" type="noConversion"/>
  <pageMargins left="0.7" right="0.7" top="0.75" bottom="0.75" header="0.3" footer="0.3"/>
  <pageSetup orientation="portrait" r:id="rId1"/>
  <ignoredErrors>
    <ignoredError sqref="C14:AI16 C17:AH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FDE3-1211-43F9-A100-0B81253D1B57}">
  <sheetPr codeName="Hoja5"/>
  <dimension ref="B2:AP46"/>
  <sheetViews>
    <sheetView zoomScale="85" zoomScaleNormal="85" workbookViewId="0">
      <pane xSplit="2" ySplit="5" topLeftCell="C6" activePane="bottomRight" state="frozen"/>
      <selection pane="topRight" activeCell="C1" sqref="C1"/>
      <selection pane="bottomLeft" activeCell="A6" sqref="A6"/>
      <selection pane="bottomRight" activeCell="AN17" sqref="AN17"/>
    </sheetView>
  </sheetViews>
  <sheetFormatPr baseColWidth="10" defaultColWidth="11" defaultRowHeight="14.4" x14ac:dyDescent="0.3"/>
  <cols>
    <col min="1" max="1" width="3.109375" style="1" customWidth="1"/>
    <col min="2" max="2" width="57.5546875" style="1" customWidth="1"/>
    <col min="3" max="4" width="13.88671875" style="1" customWidth="1"/>
    <col min="5" max="34" width="14.44140625" style="1" customWidth="1"/>
    <col min="35" max="37" width="13.6640625" style="1" customWidth="1"/>
    <col min="38" max="38" width="13.77734375" style="1" customWidth="1"/>
    <col min="39" max="39" width="13.5546875" style="1" customWidth="1"/>
    <col min="40" max="40" width="13.77734375" style="1" customWidth="1"/>
    <col min="41" max="42" width="13.88671875" style="1" bestFit="1" customWidth="1"/>
    <col min="43" max="16384" width="11" style="1"/>
  </cols>
  <sheetData>
    <row r="2" spans="2:42" ht="18" x14ac:dyDescent="0.35">
      <c r="B2" s="2" t="s">
        <v>50</v>
      </c>
    </row>
    <row r="3" spans="2:42" ht="16.2" x14ac:dyDescent="0.3">
      <c r="B3" s="3" t="s">
        <v>198</v>
      </c>
    </row>
    <row r="5" spans="2:42" x14ac:dyDescent="0.3">
      <c r="B5" s="35" t="s">
        <v>134</v>
      </c>
      <c r="C5" s="36" t="s">
        <v>5</v>
      </c>
      <c r="D5" s="36" t="s">
        <v>6</v>
      </c>
      <c r="E5" s="36" t="s">
        <v>7</v>
      </c>
      <c r="F5" s="36" t="s">
        <v>8</v>
      </c>
      <c r="G5" s="36" t="s">
        <v>9</v>
      </c>
      <c r="H5" s="36" t="s">
        <v>10</v>
      </c>
      <c r="I5" s="36" t="s">
        <v>11</v>
      </c>
      <c r="J5" s="36" t="s">
        <v>12</v>
      </c>
      <c r="K5" s="36" t="s">
        <v>13</v>
      </c>
      <c r="L5" s="36" t="s">
        <v>14</v>
      </c>
      <c r="M5" s="36" t="s">
        <v>15</v>
      </c>
      <c r="N5" s="36" t="s">
        <v>16</v>
      </c>
      <c r="O5" s="37" t="s">
        <v>17</v>
      </c>
      <c r="P5" s="36" t="s">
        <v>18</v>
      </c>
      <c r="Q5" s="36" t="s">
        <v>19</v>
      </c>
      <c r="R5" s="38" t="s">
        <v>20</v>
      </c>
      <c r="S5" s="36" t="s">
        <v>21</v>
      </c>
      <c r="T5" s="36" t="s">
        <v>22</v>
      </c>
      <c r="U5" s="36" t="s">
        <v>23</v>
      </c>
      <c r="V5" s="36" t="s">
        <v>24</v>
      </c>
      <c r="W5" s="37" t="s">
        <v>25</v>
      </c>
      <c r="X5" s="36" t="s">
        <v>26</v>
      </c>
      <c r="Y5" s="36" t="s">
        <v>27</v>
      </c>
      <c r="Z5" s="38" t="s">
        <v>28</v>
      </c>
      <c r="AA5" s="36" t="s">
        <v>29</v>
      </c>
      <c r="AB5" s="36" t="s">
        <v>30</v>
      </c>
      <c r="AC5" s="36" t="s">
        <v>31</v>
      </c>
      <c r="AD5" s="36" t="s">
        <v>32</v>
      </c>
      <c r="AE5" s="37" t="s">
        <v>33</v>
      </c>
      <c r="AF5" s="36" t="s">
        <v>34</v>
      </c>
      <c r="AG5" s="36" t="s">
        <v>35</v>
      </c>
      <c r="AH5" s="38" t="s">
        <v>36</v>
      </c>
      <c r="AI5" s="36" t="s">
        <v>37</v>
      </c>
      <c r="AJ5" s="36" t="s">
        <v>149</v>
      </c>
      <c r="AK5" s="36" t="s">
        <v>150</v>
      </c>
      <c r="AL5" s="38" t="s">
        <v>151</v>
      </c>
      <c r="AM5" s="36" t="s">
        <v>162</v>
      </c>
      <c r="AN5" s="36" t="s">
        <v>163</v>
      </c>
      <c r="AO5" s="36" t="s">
        <v>179</v>
      </c>
      <c r="AP5" s="38" t="s">
        <v>197</v>
      </c>
    </row>
    <row r="6" spans="2:42" x14ac:dyDescent="0.3">
      <c r="B6" s="39" t="s">
        <v>147</v>
      </c>
      <c r="C6" s="41">
        <f>+'Haberes medios - Corrientes'!C6/'IPC Córdoba'!C$13*100</f>
        <v>727561.56178848434</v>
      </c>
      <c r="D6" s="41">
        <f>+'Haberes medios - Corrientes'!D6/'IPC Córdoba'!D$13*100</f>
        <v>698833.72365961818</v>
      </c>
      <c r="E6" s="41">
        <f>+'Haberes medios - Corrientes'!E6/'IPC Córdoba'!E$13*100</f>
        <v>756805.36425426777</v>
      </c>
      <c r="F6" s="41">
        <f>+'Haberes medios - Corrientes'!F6/'IPC Córdoba'!F$13*100</f>
        <v>699078.42056789692</v>
      </c>
      <c r="G6" s="41">
        <f>+'Haberes medios - Corrientes'!G6/'IPC Córdoba'!G$13*100</f>
        <v>730774.46496848774</v>
      </c>
      <c r="H6" s="41">
        <f>+'Haberes medios - Corrientes'!H6/'IPC Córdoba'!H$13*100</f>
        <v>664761.32742707629</v>
      </c>
      <c r="I6" s="41">
        <f>+'Haberes medios - Corrientes'!I6/'IPC Córdoba'!I$13*100</f>
        <v>716221.84183308529</v>
      </c>
      <c r="J6" s="41">
        <f>+'Haberes medios - Corrientes'!J6/'IPC Córdoba'!J$13*100</f>
        <v>684454.95601622539</v>
      </c>
      <c r="K6" s="41">
        <f>+'Haberes medios - Corrientes'!K6/'IPC Córdoba'!K$13*100</f>
        <v>709226.19111251843</v>
      </c>
      <c r="L6" s="41">
        <f>+'Haberes medios - Corrientes'!L6/'IPC Córdoba'!L$13*100</f>
        <v>694505.82013488037</v>
      </c>
      <c r="M6" s="41">
        <f>+'Haberes medios - Corrientes'!M6/'IPC Córdoba'!M$13*100</f>
        <v>735061.74778316531</v>
      </c>
      <c r="N6" s="41">
        <f>+'Haberes medios - Corrientes'!N6/'IPC Córdoba'!N$13*100</f>
        <v>695427.0517643796</v>
      </c>
      <c r="O6" s="42">
        <f>+'Haberes medios - Corrientes'!O6/'IPC Córdoba'!O$13*100</f>
        <v>692533.39365512889</v>
      </c>
      <c r="P6" s="41">
        <f>+'Haberes medios - Corrientes'!P6/'IPC Córdoba'!P$13*100</f>
        <v>677285.99775301316</v>
      </c>
      <c r="Q6" s="41">
        <f>+'Haberes medios - Corrientes'!Q6/'IPC Córdoba'!Q$13*100</f>
        <v>641714.45388828591</v>
      </c>
      <c r="R6" s="43">
        <f>+'Haberes medios - Corrientes'!R6/'IPC Córdoba'!R$13*100</f>
        <v>624080.0418938892</v>
      </c>
      <c r="S6" s="41">
        <f>+'Haberes medios - Corrientes'!S6/'IPC Córdoba'!S$13*100</f>
        <v>618964.78036141593</v>
      </c>
      <c r="T6" s="41">
        <f>+'Haberes medios - Corrientes'!T6/'IPC Córdoba'!T$13*100</f>
        <v>630371.34921739611</v>
      </c>
      <c r="U6" s="41">
        <f>+'Haberes medios - Corrientes'!U6/'IPC Córdoba'!U$13*100</f>
        <v>621638.48388983135</v>
      </c>
      <c r="V6" s="41">
        <f>+'Haberes medios - Corrientes'!V6/'IPC Córdoba'!V$13*100</f>
        <v>607022.98313782574</v>
      </c>
      <c r="W6" s="42">
        <f>+'Haberes medios - Corrientes'!W6/'IPC Córdoba'!W$13*100</f>
        <v>582515.91308644251</v>
      </c>
      <c r="X6" s="41">
        <f>+'Haberes medios - Corrientes'!X6/'IPC Córdoba'!X$13*100</f>
        <v>590671.78766034823</v>
      </c>
      <c r="Y6" s="41">
        <f>+'Haberes medios - Corrientes'!Y6/'IPC Córdoba'!Y$13*100</f>
        <v>595133.75496221264</v>
      </c>
      <c r="Z6" s="43">
        <f>+'Haberes medios - Corrientes'!Z6/'IPC Córdoba'!Z$13*100</f>
        <v>560485.89431346487</v>
      </c>
      <c r="AA6" s="41">
        <f>+'Haberes medios - Corrientes'!AA6/'IPC Córdoba'!AA$13*100</f>
        <v>527436.52707008959</v>
      </c>
      <c r="AB6" s="41">
        <f>+'Haberes medios - Corrientes'!AB6/'IPC Córdoba'!AB$13*100</f>
        <v>527316.42764166452</v>
      </c>
      <c r="AC6" s="41">
        <f>+'Haberes medios - Corrientes'!AC6/'IPC Córdoba'!AC$13*100</f>
        <v>545751.77133682056</v>
      </c>
      <c r="AD6" s="41">
        <f>+'Haberes medios - Corrientes'!AD6/'IPC Córdoba'!AD$13*100</f>
        <v>559591.74433070025</v>
      </c>
      <c r="AE6" s="42">
        <f>+'Haberes medios - Corrientes'!AE6/'IPC Córdoba'!AE$13*100</f>
        <v>539434.4536493615</v>
      </c>
      <c r="AF6" s="41">
        <f>+'Haberes medios - Corrientes'!AF6/'IPC Córdoba'!AF$13*100</f>
        <v>543101.63822476519</v>
      </c>
      <c r="AG6" s="41">
        <f>+'Haberes medios - Corrientes'!AG6/'IPC Córdoba'!AG$13*100</f>
        <v>530079.02001363633</v>
      </c>
      <c r="AH6" s="43">
        <f>+'Haberes medios - Corrientes'!AH6/'IPC Córdoba'!AH$13*100</f>
        <v>530931.59215913515</v>
      </c>
      <c r="AI6" s="41">
        <f>+'Haberes medios - Corrientes'!AI6/'IPC Córdoba'!AI$13*100</f>
        <v>519021.76485202246</v>
      </c>
      <c r="AJ6" s="41">
        <f>+'Haberes medios - Corrientes'!AJ6/'IPC Córdoba'!AJ$13*100</f>
        <v>566378.99719373614</v>
      </c>
      <c r="AK6" s="41">
        <f>+'Haberes medios - Corrientes'!AK6/'IPC Córdoba'!AK$13*100</f>
        <v>560489.79153838614</v>
      </c>
      <c r="AL6" s="43">
        <f>+'Haberes medios - Corrientes'!AL6/'IPC Córdoba'!AL$13*100</f>
        <v>468925.36471088999</v>
      </c>
      <c r="AM6" s="43">
        <f>+'Haberes medios - Corrientes'!AM6/'IPC Córdoba'!AM$13*100</f>
        <v>384303.24564496434</v>
      </c>
      <c r="AN6" s="44">
        <f>+'Haberes medios - Corrientes'!AN6/'IPC Córdoba'!AN$13*100</f>
        <v>459102.51274492801</v>
      </c>
      <c r="AO6" s="44">
        <f>+'Haberes medios - Corrientes'!AO6/'IPC Córdoba'!AO$13*100</f>
        <v>465758.00105210347</v>
      </c>
      <c r="AP6" s="42">
        <f>+'Haberes medios - Corrientes'!AP6/'IPC Córdoba'!AP$13*100</f>
        <v>474094.88750673563</v>
      </c>
    </row>
    <row r="7" spans="2:42" x14ac:dyDescent="0.3">
      <c r="B7" s="10" t="s">
        <v>39</v>
      </c>
      <c r="C7" s="51">
        <f>+'Haberes medios - Corrientes'!C7/'IPC Córdoba'!C$13*100</f>
        <v>800214.12392830197</v>
      </c>
      <c r="D7" s="52">
        <f>+'Haberes medios - Corrientes'!D7/'IPC Córdoba'!D$13*100</f>
        <v>766991.4883765548</v>
      </c>
      <c r="E7" s="52">
        <f>+'Haberes medios - Corrientes'!E7/'IPC Córdoba'!E$13*100</f>
        <v>830834.58059188665</v>
      </c>
      <c r="F7" s="53">
        <f>+'Haberes medios - Corrientes'!F7/'IPC Córdoba'!F$13*100</f>
        <v>765934.23237714078</v>
      </c>
      <c r="G7" s="51">
        <f>+'Haberes medios - Corrientes'!G7/'IPC Córdoba'!G$13*100</f>
        <v>800748.79651607724</v>
      </c>
      <c r="H7" s="52">
        <f>+'Haberes medios - Corrientes'!H7/'IPC Córdoba'!H$13*100</f>
        <v>727405.14620615705</v>
      </c>
      <c r="I7" s="52">
        <f>+'Haberes medios - Corrientes'!I7/'IPC Córdoba'!I$13*100</f>
        <v>782762.14542026271</v>
      </c>
      <c r="J7" s="53">
        <f>+'Haberes medios - Corrientes'!J7/'IPC Córdoba'!J$13*100</f>
        <v>747337.50061112212</v>
      </c>
      <c r="K7" s="51">
        <f>+'Haberes medios - Corrientes'!K7/'IPC Córdoba'!K$13*100</f>
        <v>774042.93023231474</v>
      </c>
      <c r="L7" s="52">
        <f>+'Haberes medios - Corrientes'!L7/'IPC Córdoba'!L$13*100</f>
        <v>760395.92356433917</v>
      </c>
      <c r="M7" s="52">
        <f>+'Haberes medios - Corrientes'!M7/'IPC Córdoba'!M$13*100</f>
        <v>804862.43401427846</v>
      </c>
      <c r="N7" s="53">
        <f>+'Haberes medios - Corrientes'!N7/'IPC Córdoba'!N$13*100</f>
        <v>761441.41536384646</v>
      </c>
      <c r="O7" s="52">
        <f>+'Haberes medios - Corrientes'!O7/'IPC Córdoba'!O$13*100</f>
        <v>760146.64848113188</v>
      </c>
      <c r="P7" s="52">
        <f>+'Haberes medios - Corrientes'!P7/'IPC Córdoba'!P$13*100</f>
        <v>743967.13391647593</v>
      </c>
      <c r="Q7" s="52">
        <f>+'Haberes medios - Corrientes'!Q7/'IPC Córdoba'!Q$13*100</f>
        <v>705864.17824259331</v>
      </c>
      <c r="R7" s="52">
        <f>+'Haberes medios - Corrientes'!R7/'IPC Córdoba'!R$13*100</f>
        <v>686877.1148919299</v>
      </c>
      <c r="S7" s="51">
        <f>+'Haberes medios - Corrientes'!S7/'IPC Córdoba'!S$13*100</f>
        <v>680987.61958407937</v>
      </c>
      <c r="T7" s="52">
        <f>+'Haberes medios - Corrientes'!T7/'IPC Córdoba'!T$13*100</f>
        <v>694063.36718651454</v>
      </c>
      <c r="U7" s="52">
        <f>+'Haberes medios - Corrientes'!U7/'IPC Córdoba'!U$13*100</f>
        <v>683663.23007883469</v>
      </c>
      <c r="V7" s="53">
        <f>+'Haberes medios - Corrientes'!V7/'IPC Córdoba'!V$13*100</f>
        <v>667127.01501270884</v>
      </c>
      <c r="W7" s="52">
        <f>+'Haberes medios - Corrientes'!W7/'IPC Córdoba'!W$13*100</f>
        <v>638387.80838766776</v>
      </c>
      <c r="X7" s="52">
        <f>+'Haberes medios - Corrientes'!X7/'IPC Córdoba'!X$13*100</f>
        <v>647838.53951454314</v>
      </c>
      <c r="Y7" s="52">
        <f>+'Haberes medios - Corrientes'!Y7/'IPC Córdoba'!Y$13*100</f>
        <v>653978.33142808778</v>
      </c>
      <c r="Z7" s="52">
        <f>+'Haberes medios - Corrientes'!Z7/'IPC Córdoba'!Z$13*100</f>
        <v>617340.50590425648</v>
      </c>
      <c r="AA7" s="51">
        <f>+'Haberes medios - Corrientes'!AA7/'IPC Córdoba'!AA$13*100</f>
        <v>582469.48443447298</v>
      </c>
      <c r="AB7" s="52">
        <f>+'Haberes medios - Corrientes'!AB7/'IPC Córdoba'!AB$13*100</f>
        <v>582991.26916342461</v>
      </c>
      <c r="AC7" s="52">
        <f>+'Haberes medios - Corrientes'!AC7/'IPC Córdoba'!AC$13*100</f>
        <v>602930.71244859521</v>
      </c>
      <c r="AD7" s="53">
        <f>+'Haberes medios - Corrientes'!AD7/'IPC Córdoba'!AD$13*100</f>
        <v>617866.16433607752</v>
      </c>
      <c r="AE7" s="52">
        <f>+'Haberes medios - Corrientes'!AE7/'IPC Córdoba'!AE$13*100</f>
        <v>596447.09237134224</v>
      </c>
      <c r="AF7" s="52">
        <f>+'Haberes medios - Corrientes'!AF7/'IPC Córdoba'!AF$13*100</f>
        <v>602243.07674201962</v>
      </c>
      <c r="AG7" s="52">
        <f>+'Haberes medios - Corrientes'!AG7/'IPC Córdoba'!AG$13*100</f>
        <v>588792.51882631122</v>
      </c>
      <c r="AH7" s="52">
        <f>+'Haberes medios - Corrientes'!AH7/'IPC Córdoba'!AH$13*100</f>
        <v>592503.34731026436</v>
      </c>
      <c r="AI7" s="51">
        <f>+'Haberes medios - Corrientes'!AI7/'IPC Córdoba'!AI$13*100</f>
        <v>582863.40177360713</v>
      </c>
      <c r="AJ7" s="52">
        <f>+'Haberes medios - Corrientes'!AJ7/'IPC Córdoba'!AJ$13*100</f>
        <v>634620.99315639655</v>
      </c>
      <c r="AK7" s="52">
        <f>+'Haberes medios - Corrientes'!AK7/'IPC Córdoba'!AK$13*100</f>
        <v>625540.75251116056</v>
      </c>
      <c r="AL7" s="52">
        <f>+'Haberes medios - Corrientes'!AL7/'IPC Córdoba'!AL$13*100</f>
        <v>522480.02967601625</v>
      </c>
      <c r="AM7" s="51">
        <f>+'Haberes medios - Corrientes'!AM7/'IPC Córdoba'!AM$13*100</f>
        <v>424631.92252880597</v>
      </c>
      <c r="AN7" s="52">
        <f>+'Haberes medios - Corrientes'!AN7/'IPC Córdoba'!AN$13*100</f>
        <v>509944.72283437452</v>
      </c>
      <c r="AO7" s="52">
        <f>+'Haberes medios - Corrientes'!AO7/'IPC Córdoba'!AO$13*100</f>
        <v>518319.39782319148</v>
      </c>
      <c r="AP7" s="53">
        <f>+'Haberes medios - Corrientes'!AP7/'IPC Córdoba'!AP$13*100</f>
        <v>527235.38232484716</v>
      </c>
    </row>
    <row r="8" spans="2:42" x14ac:dyDescent="0.3">
      <c r="B8" s="11" t="s">
        <v>40</v>
      </c>
      <c r="C8" s="51">
        <f>+'Haberes medios - Corrientes'!C8/'IPC Córdoba'!C$13*100</f>
        <v>571548.27203440352</v>
      </c>
      <c r="D8" s="52">
        <f>+'Haberes medios - Corrientes'!D8/'IPC Córdoba'!D$13*100</f>
        <v>551122.27133339143</v>
      </c>
      <c r="E8" s="52">
        <f>+'Haberes medios - Corrientes'!E8/'IPC Córdoba'!E$13*100</f>
        <v>594978.38020921929</v>
      </c>
      <c r="F8" s="53">
        <f>+'Haberes medios - Corrientes'!F8/'IPC Córdoba'!F$13*100</f>
        <v>551636.09329443984</v>
      </c>
      <c r="G8" s="51">
        <f>+'Haberes medios - Corrientes'!G8/'IPC Córdoba'!G$13*100</f>
        <v>575860.21785707958</v>
      </c>
      <c r="H8" s="52">
        <f>+'Haberes medios - Corrientes'!H8/'IPC Córdoba'!H$13*100</f>
        <v>525224.41647873982</v>
      </c>
      <c r="I8" s="52">
        <f>+'Haberes medios - Corrientes'!I8/'IPC Córdoba'!I$13*100</f>
        <v>567756.75935134827</v>
      </c>
      <c r="J8" s="53">
        <f>+'Haberes medios - Corrientes'!J8/'IPC Córdoba'!J$13*100</f>
        <v>543654.76590576209</v>
      </c>
      <c r="K8" s="51">
        <f>+'Haberes medios - Corrientes'!K8/'IPC Córdoba'!K$13*100</f>
        <v>564867.93331457849</v>
      </c>
      <c r="L8" s="52">
        <f>+'Haberes medios - Corrientes'!L8/'IPC Córdoba'!L$13*100</f>
        <v>547932.66725602024</v>
      </c>
      <c r="M8" s="52">
        <f>+'Haberes medios - Corrientes'!M8/'IPC Córdoba'!M$13*100</f>
        <v>581093.94012402173</v>
      </c>
      <c r="N8" s="53">
        <f>+'Haberes medios - Corrientes'!N8/'IPC Córdoba'!N$13*100</f>
        <v>549577.81683569832</v>
      </c>
      <c r="O8" s="52">
        <f>+'Haberes medios - Corrientes'!O8/'IPC Córdoba'!O$13*100</f>
        <v>543521.68818268913</v>
      </c>
      <c r="P8" s="52">
        <f>+'Haberes medios - Corrientes'!P8/'IPC Córdoba'!P$13*100</f>
        <v>530695.3225267966</v>
      </c>
      <c r="Q8" s="52">
        <f>+'Haberes medios - Corrientes'!Q8/'IPC Córdoba'!Q$13*100</f>
        <v>500349.71383359644</v>
      </c>
      <c r="R8" s="52">
        <f>+'Haberes medios - Corrientes'!R8/'IPC Córdoba'!R$13*100</f>
        <v>486150.07777902565</v>
      </c>
      <c r="S8" s="51">
        <f>+'Haberes medios - Corrientes'!S8/'IPC Córdoba'!S$13*100</f>
        <v>482785.07381893077</v>
      </c>
      <c r="T8" s="52">
        <f>+'Haberes medios - Corrientes'!T8/'IPC Córdoba'!T$13*100</f>
        <v>490755.78085536545</v>
      </c>
      <c r="U8" s="52">
        <f>+'Haberes medios - Corrientes'!U8/'IPC Córdoba'!U$13*100</f>
        <v>485891.67231019726</v>
      </c>
      <c r="V8" s="53">
        <f>+'Haberes medios - Corrientes'!V8/'IPC Córdoba'!V$13*100</f>
        <v>475831.69943909813</v>
      </c>
      <c r="W8" s="52">
        <f>+'Haberes medios - Corrientes'!W8/'IPC Córdoba'!W$13*100</f>
        <v>461157.625178496</v>
      </c>
      <c r="X8" s="52">
        <f>+'Haberes medios - Corrientes'!X8/'IPC Córdoba'!X$13*100</f>
        <v>467112.41778795101</v>
      </c>
      <c r="Y8" s="52">
        <f>+'Haberes medios - Corrientes'!Y8/'IPC Córdoba'!Y$13*100</f>
        <v>468679.66139882326</v>
      </c>
      <c r="Z8" s="52">
        <f>+'Haberes medios - Corrientes'!Z8/'IPC Córdoba'!Z$13*100</f>
        <v>439576.302582926</v>
      </c>
      <c r="AA8" s="51">
        <f>+'Haberes medios - Corrientes'!AA8/'IPC Córdoba'!AA$13*100</f>
        <v>413856.361754685</v>
      </c>
      <c r="AB8" s="52">
        <f>+'Haberes medios - Corrientes'!AB8/'IPC Córdoba'!AB$13*100</f>
        <v>413453.44162656285</v>
      </c>
      <c r="AC8" s="52">
        <f>+'Haberes medios - Corrientes'!AC8/'IPC Córdoba'!AC$13*100</f>
        <v>429622.1008119004</v>
      </c>
      <c r="AD8" s="53">
        <f>+'Haberes medios - Corrientes'!AD8/'IPC Córdoba'!AD$13*100</f>
        <v>440861.1679883218</v>
      </c>
      <c r="AE8" s="52">
        <f>+'Haberes medios - Corrientes'!AE8/'IPC Córdoba'!AE$13*100</f>
        <v>423494.73093521211</v>
      </c>
      <c r="AF8" s="52">
        <f>+'Haberes medios - Corrientes'!AF8/'IPC Córdoba'!AF$13*100</f>
        <v>422185.56059610017</v>
      </c>
      <c r="AG8" s="52">
        <f>+'Haberes medios - Corrientes'!AG8/'IPC Córdoba'!AG$13*100</f>
        <v>410578.42018603685</v>
      </c>
      <c r="AH8" s="52">
        <f>+'Haberes medios - Corrientes'!AH8/'IPC Córdoba'!AH$13*100</f>
        <v>406847.89650135173</v>
      </c>
      <c r="AI8" s="51">
        <f>+'Haberes medios - Corrientes'!AI8/'IPC Córdoba'!AI$13*100</f>
        <v>391544.13066033804</v>
      </c>
      <c r="AJ8" s="52">
        <f>+'Haberes medios - Corrientes'!AJ8/'IPC Córdoba'!AJ$13*100</f>
        <v>430453.05201677192</v>
      </c>
      <c r="AK8" s="52">
        <f>+'Haberes medios - Corrientes'!AK8/'IPC Córdoba'!AK$13*100</f>
        <v>428575.03937731369</v>
      </c>
      <c r="AL8" s="52">
        <f>+'Haberes medios - Corrientes'!AL8/'IPC Córdoba'!AL$13*100</f>
        <v>357763.61980015592</v>
      </c>
      <c r="AM8" s="51">
        <f>+'Haberes medios - Corrientes'!AM8/'IPC Córdoba'!AM$13*100</f>
        <v>300657.20745614066</v>
      </c>
      <c r="AN8" s="52">
        <f>+'Haberes medios - Corrientes'!AN8/'IPC Córdoba'!AN$13*100</f>
        <v>352333.89024282788</v>
      </c>
      <c r="AO8" s="52">
        <f>+'Haberes medios - Corrientes'!AO8/'IPC Córdoba'!AO$13*100</f>
        <v>353841.30978191516</v>
      </c>
      <c r="AP8" s="53">
        <f>+'Haberes medios - Corrientes'!AP8/'IPC Córdoba'!AP$13*100</f>
        <v>359558.62941946258</v>
      </c>
    </row>
    <row r="9" spans="2:42" x14ac:dyDescent="0.3">
      <c r="B9" s="39" t="s">
        <v>4</v>
      </c>
      <c r="C9" s="41">
        <f>'Haberes medios - Corrientes'!C9/'IPC Córdoba'!C$13*100</f>
        <v>1502370.4458100605</v>
      </c>
      <c r="D9" s="41">
        <f>'Haberes medios - Corrientes'!D9/'IPC Córdoba'!D$13*100</f>
        <v>1465825.8849787742</v>
      </c>
      <c r="E9" s="41">
        <f>'Haberes medios - Corrientes'!E9/'IPC Córdoba'!E$13*100</f>
        <v>1657127.9958391651</v>
      </c>
      <c r="F9" s="41">
        <f>'Haberes medios - Corrientes'!F9/'IPC Córdoba'!F$13*100</f>
        <v>1562614.2979637515</v>
      </c>
      <c r="G9" s="41">
        <f>'Haberes medios - Corrientes'!G9/'IPC Córdoba'!G$13*100</f>
        <v>1599239.1300953836</v>
      </c>
      <c r="H9" s="41">
        <f>'Haberes medios - Corrientes'!H9/'IPC Córdoba'!H$13*100</f>
        <v>1519959.4139575055</v>
      </c>
      <c r="I9" s="41">
        <f>'Haberes medios - Corrientes'!I9/'IPC Córdoba'!I$13*100</f>
        <v>1563221.5573731961</v>
      </c>
      <c r="J9" s="41">
        <f>'Haberes medios - Corrientes'!J9/'IPC Córdoba'!J$13*100</f>
        <v>1515978.5120450617</v>
      </c>
      <c r="K9" s="41">
        <f>'Haberes medios - Corrientes'!K9/'IPC Córdoba'!K$13*100</f>
        <v>1515832.2173817947</v>
      </c>
      <c r="L9" s="41">
        <f>'Haberes medios - Corrientes'!L9/'IPC Córdoba'!L$13*100</f>
        <v>1573140.8586532036</v>
      </c>
      <c r="M9" s="41">
        <f>'Haberes medios - Corrientes'!M9/'IPC Córdoba'!M$13*100</f>
        <v>1596708.4613893318</v>
      </c>
      <c r="N9" s="41">
        <f>'Haberes medios - Corrientes'!N9/'IPC Córdoba'!N$13*100</f>
        <v>1535563.8910334285</v>
      </c>
      <c r="O9" s="42">
        <f>'Haberes medios - Corrientes'!O9/'IPC Córdoba'!O$13*100</f>
        <v>1543124.237660734</v>
      </c>
      <c r="P9" s="41">
        <f>'Haberes medios - Corrientes'!P9/'IPC Córdoba'!P$13*100</f>
        <v>1521084.6585734133</v>
      </c>
      <c r="Q9" s="41">
        <f>'Haberes medios - Corrientes'!Q9/'IPC Córdoba'!Q$13*100</f>
        <v>1460444.7114917967</v>
      </c>
      <c r="R9" s="43">
        <f>'Haberes medios - Corrientes'!R9/'IPC Córdoba'!R$13*100</f>
        <v>1445335.1528452879</v>
      </c>
      <c r="S9" s="41">
        <f>'Haberes medios - Corrientes'!S9/'IPC Córdoba'!S$13*100</f>
        <v>1406512.0078909383</v>
      </c>
      <c r="T9" s="41">
        <f>'Haberes medios - Corrientes'!T9/'IPC Córdoba'!T$13*100</f>
        <v>1430406.1853159463</v>
      </c>
      <c r="U9" s="41">
        <f>'Haberes medios - Corrientes'!U9/'IPC Córdoba'!U$13*100</f>
        <v>1360607.2802753332</v>
      </c>
      <c r="V9" s="41">
        <f>'Haberes medios - Corrientes'!V9/'IPC Córdoba'!V$13*100</f>
        <v>1316550.8862580925</v>
      </c>
      <c r="W9" s="42">
        <f>'Haberes medios - Corrientes'!W9/'IPC Córdoba'!W$13*100</f>
        <v>1289139.7846920379</v>
      </c>
      <c r="X9" s="41">
        <f>'Haberes medios - Corrientes'!X9/'IPC Córdoba'!X$13*100</f>
        <v>1264104.5032391043</v>
      </c>
      <c r="Y9" s="41">
        <f>'Haberes medios - Corrientes'!Y9/'IPC Córdoba'!Y$13*100</f>
        <v>1264198.5448569159</v>
      </c>
      <c r="Z9" s="43">
        <f>'Haberes medios - Corrientes'!Z9/'IPC Córdoba'!Z$13*100</f>
        <v>1193770.2812796354</v>
      </c>
      <c r="AA9" s="41">
        <f>'Haberes medios - Corrientes'!AA9/'IPC Córdoba'!AA$13*100</f>
        <v>1111863.9086229687</v>
      </c>
      <c r="AB9" s="41">
        <f>'Haberes medios - Corrientes'!AB9/'IPC Córdoba'!AB$13*100</f>
        <v>1098765.9490669928</v>
      </c>
      <c r="AC9" s="41">
        <f>'Haberes medios - Corrientes'!AC9/'IPC Córdoba'!AC$13*100</f>
        <v>1117973.2984634461</v>
      </c>
      <c r="AD9" s="41">
        <f>'Haberes medios - Corrientes'!AD9/'IPC Córdoba'!AD$13*100</f>
        <v>1146960.8560874758</v>
      </c>
      <c r="AE9" s="44">
        <f>'Haberes medios - Corrientes'!AE9/'IPC Córdoba'!AE$13*100</f>
        <v>1105696.6118426709</v>
      </c>
      <c r="AF9" s="44">
        <f>'Haberes medios - Corrientes'!AF9/'IPC Córdoba'!AF$13*100</f>
        <v>1172189.2755541548</v>
      </c>
      <c r="AG9" s="44">
        <f>'Haberes medios - Corrientes'!AG9/'IPC Córdoba'!AG$13*100</f>
        <v>1131043.206721276</v>
      </c>
      <c r="AH9" s="44">
        <f>'Haberes medios - Corrientes'!AH9/'IPC Córdoba'!AH$13*100</f>
        <v>1187617.3293967361</v>
      </c>
      <c r="AI9" s="43">
        <f>'Haberes medios - Corrientes'!AI9/'IPC Córdoba'!AI$13*100</f>
        <v>1207392.7460327579</v>
      </c>
      <c r="AJ9" s="44">
        <f>'Haberes medios - Corrientes'!AJ9/'IPC Córdoba'!AJ$13*100</f>
        <v>1315690.1499539078</v>
      </c>
      <c r="AK9" s="44">
        <f>'Haberes medios - Corrientes'!AK9/'IPC Córdoba'!AK$13*100</f>
        <v>1320165.3693774804</v>
      </c>
      <c r="AL9" s="44">
        <f>'Haberes medios - Corrientes'!AL9/'IPC Córdoba'!AL$13*100</f>
        <v>1119035.830826713</v>
      </c>
      <c r="AM9" s="43">
        <f>'Haberes medios - Corrientes'!AM9/'IPC Córdoba'!AM$13*100</f>
        <v>888071.65257916308</v>
      </c>
      <c r="AN9" s="44">
        <f>'Haberes medios - Corrientes'!AN9/'IPC Córdoba'!AN$13*100</f>
        <v>1037030.7117504559</v>
      </c>
      <c r="AO9" s="44">
        <f>'Haberes medios - Corrientes'!AO9/'IPC Córdoba'!AO$13*100</f>
        <v>1099415.3980460395</v>
      </c>
      <c r="AP9" s="42">
        <f>'Haberes medios - Corrientes'!AP9/'IPC Córdoba'!AP$13*100</f>
        <v>1143536.2280621931</v>
      </c>
    </row>
    <row r="10" spans="2:42" x14ac:dyDescent="0.3">
      <c r="B10" s="12" t="s">
        <v>39</v>
      </c>
      <c r="C10" s="51">
        <f>'Haberes medios - Corrientes'!C10/'IPC Córdoba'!C$13*100</f>
        <v>1595009.9152862262</v>
      </c>
      <c r="D10" s="52">
        <f>'Haberes medios - Corrientes'!D10/'IPC Córdoba'!D$13*100</f>
        <v>1553039.4410104791</v>
      </c>
      <c r="E10" s="52">
        <f>'Haberes medios - Corrientes'!E10/'IPC Córdoba'!E$13*100</f>
        <v>1760694.4849250168</v>
      </c>
      <c r="F10" s="53">
        <f>'Haberes medios - Corrientes'!F10/'IPC Córdoba'!F$13*100</f>
        <v>1656630.3020162785</v>
      </c>
      <c r="G10" s="51">
        <f>'Haberes medios - Corrientes'!G10/'IPC Córdoba'!G$13*100</f>
        <v>1702396.9758373091</v>
      </c>
      <c r="H10" s="52">
        <f>'Haberes medios - Corrientes'!H10/'IPC Córdoba'!H$13*100</f>
        <v>1607485.5196185447</v>
      </c>
      <c r="I10" s="52">
        <f>'Haberes medios - Corrientes'!I10/'IPC Córdoba'!I$13*100</f>
        <v>1655086.1647336041</v>
      </c>
      <c r="J10" s="53">
        <f>'Haberes medios - Corrientes'!J10/'IPC Córdoba'!J$13*100</f>
        <v>1599832.3553913294</v>
      </c>
      <c r="K10" s="51">
        <f>'Haberes medios - Corrientes'!K10/'IPC Córdoba'!K$13*100</f>
        <v>1596581.6550424777</v>
      </c>
      <c r="L10" s="52">
        <f>'Haberes medios - Corrientes'!L10/'IPC Córdoba'!L$13*100</f>
        <v>1661643.3225729614</v>
      </c>
      <c r="M10" s="52">
        <f>'Haberes medios - Corrientes'!M10/'IPC Córdoba'!M$13*100</f>
        <v>1686459.6165646047</v>
      </c>
      <c r="N10" s="53">
        <f>'Haberes medios - Corrientes'!N10/'IPC Córdoba'!N$13*100</f>
        <v>1619677.8392766803</v>
      </c>
      <c r="O10" s="52">
        <f>'Haberes medios - Corrientes'!O10/'IPC Córdoba'!O$13*100</f>
        <v>1633017.0551524179</v>
      </c>
      <c r="P10" s="52">
        <f>'Haberes medios - Corrientes'!P10/'IPC Córdoba'!P$13*100</f>
        <v>1608293.696897734</v>
      </c>
      <c r="Q10" s="52">
        <f>'Haberes medios - Corrientes'!Q10/'IPC Córdoba'!Q$13*100</f>
        <v>1546196.2862236479</v>
      </c>
      <c r="R10" s="52">
        <f>'Haberes medios - Corrientes'!R10/'IPC Córdoba'!R$13*100</f>
        <v>1529362.593698411</v>
      </c>
      <c r="S10" s="51">
        <f>'Haberes medios - Corrientes'!S10/'IPC Córdoba'!S$13*100</f>
        <v>1485718.3079357424</v>
      </c>
      <c r="T10" s="52">
        <f>'Haberes medios - Corrientes'!T10/'IPC Córdoba'!T$13*100</f>
        <v>1511763.089225187</v>
      </c>
      <c r="U10" s="52">
        <f>'Haberes medios - Corrientes'!U10/'IPC Córdoba'!U$13*100</f>
        <v>1436384.216583184</v>
      </c>
      <c r="V10" s="53">
        <f>'Haberes medios - Corrientes'!V10/'IPC Córdoba'!V$13*100</f>
        <v>1385375.1641975595</v>
      </c>
      <c r="W10" s="52">
        <f>'Haberes medios - Corrientes'!W10/'IPC Córdoba'!W$13*100</f>
        <v>1356633.4346486984</v>
      </c>
      <c r="X10" s="52">
        <f>'Haberes medios - Corrientes'!X10/'IPC Córdoba'!X$13*100</f>
        <v>1333222.5952489022</v>
      </c>
      <c r="Y10" s="52">
        <f>'Haberes medios - Corrientes'!Y10/'IPC Córdoba'!Y$13*100</f>
        <v>1338560.8093349827</v>
      </c>
      <c r="Z10" s="52">
        <f>'Haberes medios - Corrientes'!Z10/'IPC Córdoba'!Z$13*100</f>
        <v>1265377.9401553487</v>
      </c>
      <c r="AA10" s="51">
        <f>'Haberes medios - Corrientes'!AA10/'IPC Córdoba'!AA$13*100</f>
        <v>1175591.5767522291</v>
      </c>
      <c r="AB10" s="52">
        <f>'Haberes medios - Corrientes'!AB10/'IPC Córdoba'!AB$13*100</f>
        <v>1162489.3981905531</v>
      </c>
      <c r="AC10" s="52">
        <f>'Haberes medios - Corrientes'!AC10/'IPC Córdoba'!AC$13*100</f>
        <v>1180018.5053526526</v>
      </c>
      <c r="AD10" s="53">
        <f>'Haberes medios - Corrientes'!AD10/'IPC Córdoba'!AD$13*100</f>
        <v>1211339.0168174561</v>
      </c>
      <c r="AE10" s="52">
        <f>'Haberes medios - Corrientes'!AE10/'IPC Córdoba'!AE$13*100</f>
        <v>1169347.0765769652</v>
      </c>
      <c r="AF10" s="52">
        <f>'Haberes medios - Corrientes'!AF10/'IPC Córdoba'!AF$13*100</f>
        <v>1240965.2315593828</v>
      </c>
      <c r="AG10" s="52">
        <f>'Haberes medios - Corrientes'!AG10/'IPC Córdoba'!AG$13*100</f>
        <v>1193598.0937340618</v>
      </c>
      <c r="AH10" s="52">
        <f>'Haberes medios - Corrientes'!AH10/'IPC Córdoba'!AH$13*100</f>
        <v>1256439.7248312836</v>
      </c>
      <c r="AI10" s="51">
        <f>'Haberes medios - Corrientes'!AI10/'IPC Córdoba'!AI$13*100</f>
        <v>1283668.5710711838</v>
      </c>
      <c r="AJ10" s="52">
        <f>'Haberes medios - Corrientes'!AJ10/'IPC Córdoba'!AJ$13*100</f>
        <v>1399772.3417533366</v>
      </c>
      <c r="AK10" s="52">
        <f>'Haberes medios - Corrientes'!AK10/'IPC Córdoba'!AK$13*100</f>
        <v>1408363.1047058422</v>
      </c>
      <c r="AL10" s="52">
        <f>'Haberes medios - Corrientes'!AL10/'IPC Córdoba'!AL$13*100</f>
        <v>1189858.0231409424</v>
      </c>
      <c r="AM10" s="51">
        <f>'Haberes medios - Corrientes'!AM10/'IPC Córdoba'!AM$13*100</f>
        <v>940351.2083754224</v>
      </c>
      <c r="AN10" s="52">
        <f>'Haberes medios - Corrientes'!AN10/'IPC Córdoba'!AN$13*100</f>
        <v>1097344.2646107851</v>
      </c>
      <c r="AO10" s="52">
        <f>'Haberes medios - Corrientes'!AO10/'IPC Córdoba'!AO$13*100</f>
        <v>1162406.093135969</v>
      </c>
      <c r="AP10" s="53">
        <f>'Haberes medios - Corrientes'!AP10/'IPC Córdoba'!AP$13*100</f>
        <v>1210696</v>
      </c>
    </row>
    <row r="11" spans="2:42" x14ac:dyDescent="0.3">
      <c r="B11" s="12" t="s">
        <v>40</v>
      </c>
      <c r="C11" s="51">
        <f>'Haberes medios - Corrientes'!C11/'IPC Córdoba'!C$13*100</f>
        <v>1186788.0755427561</v>
      </c>
      <c r="D11" s="52">
        <f>'Haberes medios - Corrientes'!D11/'IPC Córdoba'!D$13*100</f>
        <v>1168395.2800322669</v>
      </c>
      <c r="E11" s="52">
        <f>'Haberes medios - Corrientes'!E11/'IPC Córdoba'!E$13*100</f>
        <v>1304544.075109265</v>
      </c>
      <c r="F11" s="53">
        <f>'Haberes medios - Corrientes'!F11/'IPC Córdoba'!F$13*100</f>
        <v>1242616.8481601051</v>
      </c>
      <c r="G11" s="51">
        <f>'Haberes medios - Corrientes'!G11/'IPC Córdoba'!G$13*100</f>
        <v>1246494.8902936548</v>
      </c>
      <c r="H11" s="52">
        <f>'Haberes medios - Corrientes'!H11/'IPC Córdoba'!H$13*100</f>
        <v>1219617.2392615406</v>
      </c>
      <c r="I11" s="52">
        <f>'Haberes medios - Corrientes'!I11/'IPC Córdoba'!I$13*100</f>
        <v>1246717.6187874586</v>
      </c>
      <c r="J11" s="53">
        <f>'Haberes medios - Corrientes'!J11/'IPC Córdoba'!J$13*100</f>
        <v>1225306.1607492464</v>
      </c>
      <c r="K11" s="51">
        <f>'Haberes medios - Corrientes'!K11/'IPC Córdoba'!K$13*100</f>
        <v>1233943.1392414463</v>
      </c>
      <c r="L11" s="52">
        <f>'Haberes medios - Corrientes'!L11/'IPC Córdoba'!L$13*100</f>
        <v>1263078.205184629</v>
      </c>
      <c r="M11" s="52">
        <f>'Haberes medios - Corrientes'!M11/'IPC Córdoba'!M$13*100</f>
        <v>1281068.834822613</v>
      </c>
      <c r="N11" s="53">
        <f>'Haberes medios - Corrientes'!N11/'IPC Córdoba'!N$13*100</f>
        <v>1239143.2286285502</v>
      </c>
      <c r="O11" s="52">
        <f>'Haberes medios - Corrientes'!O11/'IPC Córdoba'!O$13*100</f>
        <v>1223228.5526029777</v>
      </c>
      <c r="P11" s="52">
        <f>'Haberes medios - Corrientes'!P11/'IPC Córdoba'!P$13*100</f>
        <v>1209982.1043804085</v>
      </c>
      <c r="Q11" s="52">
        <f>'Haberes medios - Corrientes'!Q11/'IPC Córdoba'!Q$13*100</f>
        <v>1149110.1958170356</v>
      </c>
      <c r="R11" s="52">
        <f>'Haberes medios - Corrientes'!R11/'IPC Córdoba'!R$13*100</f>
        <v>1143515.4804697719</v>
      </c>
      <c r="S11" s="51">
        <f>'Haberes medios - Corrientes'!S11/'IPC Córdoba'!S$13*100</f>
        <v>1119265.6341029527</v>
      </c>
      <c r="T11" s="52">
        <f>'Haberes medios - Corrientes'!T11/'IPC Córdoba'!T$13*100</f>
        <v>1134021.816914829</v>
      </c>
      <c r="U11" s="52">
        <f>'Haberes medios - Corrientes'!U11/'IPC Córdoba'!U$13*100</f>
        <v>1083458.3931563394</v>
      </c>
      <c r="V11" s="53">
        <f>'Haberes medios - Corrientes'!V11/'IPC Córdoba'!V$13*100</f>
        <v>1064075.3624706715</v>
      </c>
      <c r="W11" s="52">
        <f>'Haberes medios - Corrientes'!W11/'IPC Córdoba'!W$13*100</f>
        <v>1040155.5947998355</v>
      </c>
      <c r="X11" s="52">
        <f>'Haberes medios - Corrientes'!X11/'IPC Córdoba'!X$13*100</f>
        <v>1008933.2119584688</v>
      </c>
      <c r="Y11" s="52">
        <f>'Haberes medios - Corrientes'!Y11/'IPC Córdoba'!Y$13*100</f>
        <v>989800.2239606058</v>
      </c>
      <c r="Z11" s="52">
        <f>'Haberes medios - Corrientes'!Z11/'IPC Córdoba'!Z$13*100</f>
        <v>929949.46043228486</v>
      </c>
      <c r="AA11" s="51">
        <f>'Haberes medios - Corrientes'!AA11/'IPC Córdoba'!AA$13*100</f>
        <v>877337.02307500609</v>
      </c>
      <c r="AB11" s="52">
        <f>'Haberes medios - Corrientes'!AB11/'IPC Córdoba'!AB$13*100</f>
        <v>863891.46623546362</v>
      </c>
      <c r="AC11" s="52">
        <f>'Haberes medios - Corrientes'!AC11/'IPC Córdoba'!AC$13*100</f>
        <v>890764.18313156883</v>
      </c>
      <c r="AD11" s="53">
        <f>'Haberes medios - Corrientes'!AD11/'IPC Córdoba'!AD$13*100</f>
        <v>911242.78820756171</v>
      </c>
      <c r="AE11" s="52">
        <f>'Haberes medios - Corrientes'!AE11/'IPC Córdoba'!AE$13*100</f>
        <v>871201.08476681635</v>
      </c>
      <c r="AF11" s="52">
        <f>'Haberes medios - Corrientes'!AF11/'IPC Córdoba'!AF$13*100</f>
        <v>918473.24025322217</v>
      </c>
      <c r="AG11" s="52">
        <f>'Haberes medios - Corrientes'!AG11/'IPC Córdoba'!AG$13*100</f>
        <v>899434.72053505573</v>
      </c>
      <c r="AH11" s="52">
        <f>'Haberes medios - Corrientes'!AH11/'IPC Córdoba'!AH$13*100</f>
        <v>932724.03201492876</v>
      </c>
      <c r="AI11" s="51">
        <f>'Haberes medios - Corrientes'!AI11/'IPC Córdoba'!AI$13*100</f>
        <v>923810.97228085599</v>
      </c>
      <c r="AJ11" s="52">
        <f>'Haberes medios - Corrientes'!AJ11/'IPC Córdoba'!AJ$13*100</f>
        <v>1001367.7169758679</v>
      </c>
      <c r="AK11" s="52">
        <f>'Haberes medios - Corrientes'!AK11/'IPC Córdoba'!AK$13*100</f>
        <v>988906.49878061505</v>
      </c>
      <c r="AL11" s="52">
        <f>'Haberes medios - Corrientes'!AL11/'IPC Córdoba'!AL$13*100</f>
        <v>851905.42038887949</v>
      </c>
      <c r="AM11" s="51">
        <f>'Haberes medios - Corrientes'!AM11/'IPC Córdoba'!AM$13*100</f>
        <v>689387.53793850879</v>
      </c>
      <c r="AN11" s="52">
        <f>'Haberes medios - Corrientes'!AN11/'IPC Córdoba'!AN$13*100</f>
        <v>806076.19933605683</v>
      </c>
      <c r="AO11" s="52">
        <f>'Haberes medios - Corrientes'!AO11/'IPC Córdoba'!AO$13*100</f>
        <v>856762.20874234464</v>
      </c>
      <c r="AP11" s="53">
        <f>'Haberes medios - Corrientes'!AP11/'IPC Córdoba'!AP$13*100</f>
        <v>884170.99999999988</v>
      </c>
    </row>
    <row r="12" spans="2:42" x14ac:dyDescent="0.3">
      <c r="B12" s="39" t="s">
        <v>38</v>
      </c>
      <c r="C12" s="41">
        <f>'Haberes medios - Corrientes'!C12/'IPC Córdoba'!C$13*100</f>
        <v>605080.82581542945</v>
      </c>
      <c r="D12" s="41">
        <f>'Haberes medios - Corrientes'!D12/'IPC Córdoba'!D$13*100</f>
        <v>579540.11253841559</v>
      </c>
      <c r="E12" s="41">
        <f>'Haberes medios - Corrientes'!E12/'IPC Córdoba'!E$13*100</f>
        <v>619744.8996748135</v>
      </c>
      <c r="F12" s="41">
        <f>'Haberes medios - Corrientes'!F12/'IPC Córdoba'!F$13*100</f>
        <v>569363.31914807681</v>
      </c>
      <c r="G12" s="41">
        <f>'Haberes medios - Corrientes'!G12/'IPC Córdoba'!G$13*100</f>
        <v>599858.78220535128</v>
      </c>
      <c r="H12" s="41">
        <f>'Haberes medios - Corrientes'!H12/'IPC Córdoba'!H$13*100</f>
        <v>534808.14154952765</v>
      </c>
      <c r="I12" s="41">
        <f>'Haberes medios - Corrientes'!I12/'IPC Córdoba'!I$13*100</f>
        <v>588623.05932617188</v>
      </c>
      <c r="J12" s="41">
        <f>'Haberes medios - Corrientes'!J12/'IPC Córdoba'!J$13*100</f>
        <v>559095.44942874636</v>
      </c>
      <c r="K12" s="41">
        <f>'Haberes medios - Corrientes'!K12/'IPC Córdoba'!K$13*100</f>
        <v>587641.40919050726</v>
      </c>
      <c r="L12" s="41">
        <f>'Haberes medios - Corrientes'!L12/'IPC Córdoba'!L$13*100</f>
        <v>561912.38174180326</v>
      </c>
      <c r="M12" s="41">
        <f>'Haberes medios - Corrientes'!M12/'IPC Córdoba'!M$13*100</f>
        <v>605568.13455957244</v>
      </c>
      <c r="N12" s="41">
        <f>'Haberes medios - Corrientes'!N12/'IPC Córdoba'!N$13*100</f>
        <v>568708.58550369053</v>
      </c>
      <c r="O12" s="42">
        <f>'Haberes medios - Corrientes'!O12/'IPC Córdoba'!O$13*100</f>
        <v>563056.06580266508</v>
      </c>
      <c r="P12" s="41">
        <f>'Haberes medios - Corrientes'!P12/'IPC Córdoba'!P$13*100</f>
        <v>548086.66432198999</v>
      </c>
      <c r="Q12" s="41">
        <f>'Haberes medios - Corrientes'!Q12/'IPC Córdoba'!Q$13*100</f>
        <v>516216.62778489362</v>
      </c>
      <c r="R12" s="43">
        <f>'Haberes medios - Corrientes'!R12/'IPC Córdoba'!R$13*100</f>
        <v>497803.85158252902</v>
      </c>
      <c r="S12" s="41">
        <f>'Haberes medios - Corrientes'!S12/'IPC Córdoba'!S$13*100</f>
        <v>496792.98856928427</v>
      </c>
      <c r="T12" s="41">
        <f>'Haberes medios - Corrientes'!T12/'IPC Córdoba'!T$13*100</f>
        <v>506132.6119890461</v>
      </c>
      <c r="U12" s="41">
        <f>'Haberes medios - Corrientes'!U12/'IPC Córdoba'!U$13*100</f>
        <v>505763.97329418658</v>
      </c>
      <c r="V12" s="41">
        <f>'Haberes medios - Corrientes'!V12/'IPC Córdoba'!V$13*100</f>
        <v>494550.16387503699</v>
      </c>
      <c r="W12" s="42">
        <f>'Haberes medios - Corrientes'!W12/'IPC Córdoba'!W$13*100</f>
        <v>469524.10225678515</v>
      </c>
      <c r="X12" s="41">
        <f>'Haberes medios - Corrientes'!X12/'IPC Córdoba'!X$13*100</f>
        <v>480839.17874974478</v>
      </c>
      <c r="Y12" s="41">
        <f>'Haberes medios - Corrientes'!Y12/'IPC Córdoba'!Y$13*100</f>
        <v>486411.14552145934</v>
      </c>
      <c r="Z12" s="43">
        <f>'Haberes medios - Corrientes'!Z12/'IPC Córdoba'!Z$13*100</f>
        <v>456743.86726999201</v>
      </c>
      <c r="AA12" s="41">
        <f>'Haberes medios - Corrientes'!AA12/'IPC Córdoba'!AA$13*100</f>
        <v>430684.03251273331</v>
      </c>
      <c r="AB12" s="41">
        <f>'Haberes medios - Corrientes'!AB12/'IPC Córdoba'!AB$13*100</f>
        <v>433982.51159339433</v>
      </c>
      <c r="AC12" s="41">
        <f>'Haberes medios - Corrientes'!AC12/'IPC Córdoba'!AC$13*100</f>
        <v>451382.73995226517</v>
      </c>
      <c r="AD12" s="41">
        <f>'Haberes medios - Corrientes'!AD12/'IPC Córdoba'!AD$13*100</f>
        <v>463145.12652269931</v>
      </c>
      <c r="AE12" s="44">
        <f>'Haberes medios - Corrientes'!AE12/'IPC Córdoba'!AE$13*100</f>
        <v>447522.04144585185</v>
      </c>
      <c r="AF12" s="44">
        <f>'Haberes medios - Corrientes'!AF12/'IPC Córdoba'!AF$13*100</f>
        <v>442185.19451069814</v>
      </c>
      <c r="AG12" s="44">
        <f>'Haberes medios - Corrientes'!AG12/'IPC Córdoba'!AG$13*100</f>
        <v>431127.08765078161</v>
      </c>
      <c r="AH12" s="44">
        <f>'Haberes medios - Corrientes'!AH12/'IPC Córdoba'!AH$13*100</f>
        <v>422831.84287335718</v>
      </c>
      <c r="AI12" s="43">
        <f>'Haberes medios - Corrientes'!AI12/'IPC Córdoba'!AI$13*100</f>
        <v>407165.60948730161</v>
      </c>
      <c r="AJ12" s="44">
        <f>'Haberes medios - Corrientes'!AJ12/'IPC Córdoba'!AJ$13*100</f>
        <v>447563.9774577053</v>
      </c>
      <c r="AK12" s="44">
        <f>'Haberes medios - Corrientes'!AK12/'IPC Córdoba'!AK$13*100</f>
        <v>440291.58543657366</v>
      </c>
      <c r="AL12" s="44">
        <f>'Haberes medios - Corrientes'!AL12/'IPC Córdoba'!AL$13*100</f>
        <v>365987.49007146724</v>
      </c>
      <c r="AM12" s="43">
        <f>'Haberes medios - Corrientes'!AM12/'IPC Córdoba'!AM$13*100</f>
        <v>304134.31311102916</v>
      </c>
      <c r="AN12" s="44">
        <f>'Haberes medios - Corrientes'!AN12/'IPC Córdoba'!AN$13*100</f>
        <v>369448.68470171798</v>
      </c>
      <c r="AO12" s="44">
        <f>'Haberes medios - Corrientes'!AO12/'IPC Córdoba'!AO$13*100</f>
        <v>366199.11663929594</v>
      </c>
      <c r="AP12" s="42">
        <f>'Haberes medios - Corrientes'!AP12/'IPC Córdoba'!AP$13*100</f>
        <v>369312.66194777697</v>
      </c>
    </row>
    <row r="13" spans="2:42" x14ac:dyDescent="0.3">
      <c r="B13" s="12" t="s">
        <v>39</v>
      </c>
      <c r="C13" s="51">
        <f>'Haberes medios - Corrientes'!C13/'IPC Córdoba'!C$13*100</f>
        <v>655098.79639379855</v>
      </c>
      <c r="D13" s="52">
        <f>'Haberes medios - Corrientes'!D13/'IPC Córdoba'!D$13*100</f>
        <v>626297.93789518543</v>
      </c>
      <c r="E13" s="52">
        <f>'Haberes medios - Corrientes'!E13/'IPC Córdoba'!E$13*100</f>
        <v>668549.46479623416</v>
      </c>
      <c r="F13" s="53">
        <f>'Haberes medios - Corrientes'!F13/'IPC Córdoba'!F$13*100</f>
        <v>613129.00414568896</v>
      </c>
      <c r="G13" s="51">
        <f>'Haberes medios - Corrientes'!G13/'IPC Córdoba'!G$13*100</f>
        <v>645604.87839392689</v>
      </c>
      <c r="H13" s="52">
        <f>'Haberes medios - Corrientes'!H13/'IPC Córdoba'!H$13*100</f>
        <v>575037.95574985316</v>
      </c>
      <c r="I13" s="52">
        <f>'Haberes medios - Corrientes'!I13/'IPC Córdoba'!I$13*100</f>
        <v>632787.86059320858</v>
      </c>
      <c r="J13" s="53">
        <f>'Haberes medios - Corrientes'!J13/'IPC Córdoba'!J$13*100</f>
        <v>600729.91488112917</v>
      </c>
      <c r="K13" s="51">
        <f>'Haberes medios - Corrientes'!K13/'IPC Córdoba'!K$13*100</f>
        <v>632071.82971096621</v>
      </c>
      <c r="L13" s="52">
        <f>'Haberes medios - Corrientes'!L13/'IPC Córdoba'!L$13*100</f>
        <v>604552.29060893797</v>
      </c>
      <c r="M13" s="52">
        <f>'Haberes medios - Corrientes'!M13/'IPC Córdoba'!M$13*100</f>
        <v>652400.27744226251</v>
      </c>
      <c r="N13" s="53">
        <f>'Haberes medios - Corrientes'!N13/'IPC Córdoba'!N$13*100</f>
        <v>612490.57666336279</v>
      </c>
      <c r="O13" s="52">
        <f>'Haberes medios - Corrientes'!O13/'IPC Córdoba'!O$13*100</f>
        <v>606803.22987764108</v>
      </c>
      <c r="P13" s="52">
        <f>'Haberes medios - Corrientes'!P13/'IPC Córdoba'!P$13*100</f>
        <v>590968.87412165548</v>
      </c>
      <c r="Q13" s="52">
        <f>'Haberes medios - Corrientes'!Q13/'IPC Córdoba'!Q$13*100</f>
        <v>556503.89135124371</v>
      </c>
      <c r="R13" s="52">
        <f>'Haberes medios - Corrientes'!R13/'IPC Córdoba'!R$13*100</f>
        <v>536871.24025198387</v>
      </c>
      <c r="S13" s="51">
        <f>'Haberes medios - Corrientes'!S13/'IPC Córdoba'!S$13*100</f>
        <v>535936.67774911923</v>
      </c>
      <c r="T13" s="52">
        <f>'Haberes medios - Corrientes'!T13/'IPC Córdoba'!T$13*100</f>
        <v>546227.52915733575</v>
      </c>
      <c r="U13" s="52">
        <f>'Haberes medios - Corrientes'!U13/'IPC Córdoba'!U$13*100</f>
        <v>546037.71991422202</v>
      </c>
      <c r="V13" s="53">
        <f>'Haberes medios - Corrientes'!V13/'IPC Córdoba'!V$13*100</f>
        <v>534184.30231411278</v>
      </c>
      <c r="W13" s="52">
        <f>'Haberes medios - Corrientes'!W13/'IPC Córdoba'!W$13*100</f>
        <v>503775.13365751092</v>
      </c>
      <c r="X13" s="52">
        <f>'Haberes medios - Corrientes'!X13/'IPC Córdoba'!X$13*100</f>
        <v>516474.57598094863</v>
      </c>
      <c r="Y13" s="52">
        <f>'Haberes medios - Corrientes'!Y13/'IPC Córdoba'!Y$13*100</f>
        <v>522964.52166392654</v>
      </c>
      <c r="Z13" s="52">
        <f>'Haberes medios - Corrientes'!Z13/'IPC Córdoba'!Z$13*100</f>
        <v>491892.64965545665</v>
      </c>
      <c r="AA13" s="51">
        <f>'Haberes medios - Corrientes'!AA13/'IPC Córdoba'!AA$13*100</f>
        <v>465157.41303166677</v>
      </c>
      <c r="AB13" s="52">
        <f>'Haberes medios - Corrientes'!AB13/'IPC Córdoba'!AB$13*100</f>
        <v>469447.51531567291</v>
      </c>
      <c r="AC13" s="52">
        <f>'Haberes medios - Corrientes'!AC13/'IPC Córdoba'!AC$13*100</f>
        <v>488724.16210709064</v>
      </c>
      <c r="AD13" s="53">
        <f>'Haberes medios - Corrientes'!AD13/'IPC Córdoba'!AD$13*100</f>
        <v>501095.0711614727</v>
      </c>
      <c r="AE13" s="52">
        <f>'Haberes medios - Corrientes'!AE13/'IPC Córdoba'!AE$13*100</f>
        <v>484665.77398607985</v>
      </c>
      <c r="AF13" s="52">
        <f>'Haberes medios - Corrientes'!AF13/'IPC Córdoba'!AF$13*100</f>
        <v>479251.90115698427</v>
      </c>
      <c r="AG13" s="52">
        <f>'Haberes medios - Corrientes'!AG13/'IPC Córdoba'!AG$13*100</f>
        <v>468938.81107596215</v>
      </c>
      <c r="AH13" s="52">
        <f>'Haberes medios - Corrientes'!AH13/'IPC Córdoba'!AH$13*100</f>
        <v>460647.47832747723</v>
      </c>
      <c r="AI13" s="51">
        <f>'Haberes medios - Corrientes'!AI13/'IPC Córdoba'!AI$13*100</f>
        <v>444764.33417535928</v>
      </c>
      <c r="AJ13" s="52">
        <f>'Haberes medios - Corrientes'!AJ13/'IPC Córdoba'!AJ$13*100</f>
        <v>487330.36884684686</v>
      </c>
      <c r="AK13" s="52">
        <f>'Haberes medios - Corrientes'!AK13/'IPC Córdoba'!AK$13*100</f>
        <v>475595.95037875877</v>
      </c>
      <c r="AL13" s="52">
        <f>'Haberes medios - Corrientes'!AL13/'IPC Córdoba'!AL$13*100</f>
        <v>395529.28926059621</v>
      </c>
      <c r="AM13" s="51">
        <f>'Haberes medios - Corrientes'!AM13/'IPC Córdoba'!AM$13*100</f>
        <v>325799.67494774988</v>
      </c>
      <c r="AN13" s="52">
        <f>'Haberes medios - Corrientes'!AN13/'IPC Córdoba'!AN$13*100</f>
        <v>400574.53476500243</v>
      </c>
      <c r="AO13" s="52">
        <f>'Haberes medios - Corrientes'!AO13/'IPC Córdoba'!AO$13*100</f>
        <v>397344.46532852377</v>
      </c>
      <c r="AP13" s="53">
        <f>'Haberes medios - Corrientes'!AP13/'IPC Córdoba'!AP$13*100</f>
        <v>399831.9928685769</v>
      </c>
    </row>
    <row r="14" spans="2:42" x14ac:dyDescent="0.3">
      <c r="B14" s="12" t="s">
        <v>40</v>
      </c>
      <c r="C14" s="51">
        <f>'Haberes medios - Corrientes'!C14/'IPC Córdoba'!C$13*100</f>
        <v>504106.37487265869</v>
      </c>
      <c r="D14" s="52">
        <f>'Haberes medios - Corrientes'!D14/'IPC Córdoba'!D$13*100</f>
        <v>484071.00269018475</v>
      </c>
      <c r="E14" s="52">
        <f>'Haberes medios - Corrientes'!E14/'IPC Córdoba'!E$13*100</f>
        <v>518981.76060531876</v>
      </c>
      <c r="F14" s="53">
        <f>'Haberes medios - Corrientes'!F14/'IPC Córdoba'!F$13*100</f>
        <v>478011.3613310011</v>
      </c>
      <c r="G14" s="51">
        <f>'Haberes medios - Corrientes'!G14/'IPC Córdoba'!G$13*100</f>
        <v>504034.8775508962</v>
      </c>
      <c r="H14" s="52">
        <f>'Haberes medios - Corrientes'!H14/'IPC Córdoba'!H$13*100</f>
        <v>450025.52431674057</v>
      </c>
      <c r="I14" s="52">
        <f>'Haberes medios - Corrientes'!I14/'IPC Córdoba'!I$13*100</f>
        <v>495442.65066351864</v>
      </c>
      <c r="J14" s="53">
        <f>'Haberes medios - Corrientes'!J14/'IPC Córdoba'!J$13*100</f>
        <v>470965.35497893137</v>
      </c>
      <c r="K14" s="51">
        <f>'Haberes medios - Corrientes'!K14/'IPC Córdoba'!K$13*100</f>
        <v>494276.13846338028</v>
      </c>
      <c r="L14" s="52">
        <f>'Haberes medios - Corrientes'!L14/'IPC Córdoba'!L$13*100</f>
        <v>472498.22874435812</v>
      </c>
      <c r="M14" s="52">
        <f>'Haberes medios - Corrientes'!M14/'IPC Córdoba'!M$13*100</f>
        <v>508359.21309763059</v>
      </c>
      <c r="N14" s="53">
        <f>'Haberes medios - Corrientes'!N14/'IPC Córdoba'!N$13*100</f>
        <v>477722.66307840421</v>
      </c>
      <c r="O14" s="52">
        <f>'Haberes medios - Corrientes'!O14/'IPC Córdoba'!O$13*100</f>
        <v>472575.85054747289</v>
      </c>
      <c r="P14" s="52">
        <f>'Haberes medios - Corrientes'!P14/'IPC Córdoba'!P$13*100</f>
        <v>459741.63617121469</v>
      </c>
      <c r="Q14" s="52">
        <f>'Haberes medios - Corrientes'!Q14/'IPC Córdoba'!Q$13*100</f>
        <v>433190.69295154203</v>
      </c>
      <c r="R14" s="52">
        <f>'Haberes medios - Corrientes'!R14/'IPC Córdoba'!R$13*100</f>
        <v>417558.3077572558</v>
      </c>
      <c r="S14" s="51">
        <f>'Haberes medios - Corrientes'!S14/'IPC Córdoba'!S$13*100</f>
        <v>416588.78945097467</v>
      </c>
      <c r="T14" s="52">
        <f>'Haberes medios - Corrientes'!T14/'IPC Córdoba'!T$13*100</f>
        <v>424232.2700508025</v>
      </c>
      <c r="U14" s="52">
        <f>'Haberes medios - Corrientes'!U14/'IPC Córdoba'!U$13*100</f>
        <v>423740.63869425771</v>
      </c>
      <c r="V14" s="53">
        <f>'Haberes medios - Corrientes'!V14/'IPC Córdoba'!V$13*100</f>
        <v>414115.75493222271</v>
      </c>
      <c r="W14" s="52">
        <f>'Haberes medios - Corrientes'!W14/'IPC Córdoba'!W$13*100</f>
        <v>400520.77497992921</v>
      </c>
      <c r="X14" s="52">
        <f>'Haberes medios - Corrientes'!X14/'IPC Córdoba'!X$13*100</f>
        <v>409623.87554423674</v>
      </c>
      <c r="Y14" s="52">
        <f>'Haberes medios - Corrientes'!Y14/'IPC Córdoba'!Y$13*100</f>
        <v>413871.60783727752</v>
      </c>
      <c r="Z14" s="52">
        <f>'Haberes medios - Corrientes'!Z14/'IPC Córdoba'!Z$13*100</f>
        <v>387839.92705632042</v>
      </c>
      <c r="AA14" s="51">
        <f>'Haberes medios - Corrientes'!AA14/'IPC Córdoba'!AA$13*100</f>
        <v>365457.23126118624</v>
      </c>
      <c r="AB14" s="52">
        <f>'Haberes medios - Corrientes'!AB14/'IPC Córdoba'!AB$13*100</f>
        <v>367598.90787764906</v>
      </c>
      <c r="AC14" s="52">
        <f>'Haberes medios - Corrientes'!AC14/'IPC Córdoba'!AC$13*100</f>
        <v>381980.21201741084</v>
      </c>
      <c r="AD14" s="53">
        <f>'Haberes medios - Corrientes'!AD14/'IPC Córdoba'!AD$13*100</f>
        <v>392317.44341283815</v>
      </c>
      <c r="AE14" s="52">
        <f>'Haberes medios - Corrientes'!AE14/'IPC Córdoba'!AE$13*100</f>
        <v>378428.33396963606</v>
      </c>
      <c r="AF14" s="52">
        <f>'Haberes medios - Corrientes'!AF14/'IPC Córdoba'!AF$13*100</f>
        <v>372796.92194581742</v>
      </c>
      <c r="AG14" s="52">
        <f>'Haberes medios - Corrientes'!AG14/'IPC Córdoba'!AG$13*100</f>
        <v>360753.84694698447</v>
      </c>
      <c r="AH14" s="52">
        <f>'Haberes medios - Corrientes'!AH14/'IPC Córdoba'!AH$13*100</f>
        <v>353216.93490411033</v>
      </c>
      <c r="AI14" s="51">
        <f>'Haberes medios - Corrientes'!AI14/'IPC Córdoba'!AI$13*100</f>
        <v>338735.81029881403</v>
      </c>
      <c r="AJ14" s="52">
        <f>'Haberes medios - Corrientes'!AJ14/'IPC Córdoba'!AJ$13*100</f>
        <v>375445.4101365477</v>
      </c>
      <c r="AK14" s="52">
        <f>'Haberes medios - Corrientes'!AK14/'IPC Córdoba'!AK$13*100</f>
        <v>374950.21758683614</v>
      </c>
      <c r="AL14" s="52">
        <f>'Haberes medios - Corrientes'!AL14/'IPC Córdoba'!AL$13*100</f>
        <v>309823.55160722102</v>
      </c>
      <c r="AM14" s="51">
        <f>'Haberes medios - Corrientes'!AM14/'IPC Córdoba'!AM$13*100</f>
        <v>263015.43300982646</v>
      </c>
      <c r="AN14" s="52">
        <f>'Haberes medios - Corrientes'!AN14/'IPC Córdoba'!AN$13*100</f>
        <v>309619.25861871749</v>
      </c>
      <c r="AO14" s="52">
        <f>'Haberes medios - Corrientes'!AO14/'IPC Córdoba'!AO$13*100</f>
        <v>305419.9422216948</v>
      </c>
      <c r="AP14" s="53">
        <f>'Haberes medios - Corrientes'!AP14/'IPC Córdoba'!AP$13*100</f>
        <v>308919.55834402383</v>
      </c>
    </row>
    <row r="15" spans="2:42" x14ac:dyDescent="0.3">
      <c r="B15" s="12" t="s">
        <v>142</v>
      </c>
      <c r="C15" s="51">
        <f>'Haberes medios - Corrientes'!C15/'IPC Córdoba'!C$13*100</f>
        <v>625874.19395929552</v>
      </c>
      <c r="D15" s="52">
        <f>'Haberes medios - Corrientes'!D15/'IPC Córdoba'!D$13*100</f>
        <v>598358.17012077896</v>
      </c>
      <c r="E15" s="52">
        <f>'Haberes medios - Corrientes'!E15/'IPC Córdoba'!E$13*100</f>
        <v>638724.81479836593</v>
      </c>
      <c r="F15" s="53">
        <f>'Haberes medios - Corrientes'!F15/'IPC Córdoba'!F$13*100</f>
        <v>585776.71547433361</v>
      </c>
      <c r="G15" s="51">
        <f>'Haberes medios - Corrientes'!G15/'IPC Córdoba'!G$13*100</f>
        <v>616803.80899080681</v>
      </c>
      <c r="H15" s="52">
        <f>'Haberes medios - Corrientes'!H15/'IPC Córdoba'!H$13*100</f>
        <v>549384.94625869137</v>
      </c>
      <c r="I15" s="52">
        <f>'Haberes medios - Corrientes'!I15/'IPC Córdoba'!I$13*100</f>
        <v>604558.57097610529</v>
      </c>
      <c r="J15" s="53">
        <f>'Haberes medios - Corrientes'!J15/'IPC Córdoba'!J$13*100</f>
        <v>573930.76179222576</v>
      </c>
      <c r="K15" s="51">
        <f>'Haberes medios - Corrientes'!K15/'IPC Córdoba'!K$13*100</f>
        <v>603874.48293665191</v>
      </c>
      <c r="L15" s="52">
        <f>'Haberes medios - Corrientes'!L15/'IPC Córdoba'!L$13*100</f>
        <v>577582.61757462262</v>
      </c>
      <c r="M15" s="52">
        <f>'Haberes medios - Corrientes'!M15/'IPC Córdoba'!M$13*100</f>
        <v>623296.05859563174</v>
      </c>
      <c r="N15" s="53">
        <f>'Haberes medios - Corrientes'!N15/'IPC Córdoba'!N$13*100</f>
        <v>585166.76887070411</v>
      </c>
      <c r="O15" s="52">
        <f>'Haberes medios - Corrientes'!O15/'IPC Córdoba'!O$13*100</f>
        <v>579733.14022587158</v>
      </c>
      <c r="P15" s="52">
        <f>'Haberes medios - Corrientes'!P15/'IPC Córdoba'!P$13*100</f>
        <v>564605.1706734976</v>
      </c>
      <c r="Q15" s="52">
        <f>'Haberes medios - Corrientes'!Q15/'IPC Córdoba'!Q$13*100</f>
        <v>531677.70472485665</v>
      </c>
      <c r="R15" s="52">
        <f>'Haberes medios - Corrientes'!R15/'IPC Córdoba'!R$13*100</f>
        <v>512920.88552495232</v>
      </c>
      <c r="S15" s="51">
        <f>'Haberes medios - Corrientes'!S15/'IPC Córdoba'!S$13*100</f>
        <v>512028.01477567782</v>
      </c>
      <c r="T15" s="52">
        <f>'Haberes medios - Corrientes'!T15/'IPC Córdoba'!T$13*100</f>
        <v>521859.78116836207</v>
      </c>
      <c r="U15" s="52">
        <f>'Haberes medios - Corrientes'!U15/'IPC Córdoba'!U$13*100</f>
        <v>521678.43950250372</v>
      </c>
      <c r="V15" s="53">
        <f>'Haberes medios - Corrientes'!V15/'IPC Córdoba'!V$13*100</f>
        <v>510353.81453452911</v>
      </c>
      <c r="W15" s="52">
        <f>'Haberes medios - Corrientes'!W15/'IPC Córdoba'!W$13*100</f>
        <v>481301.22883800149</v>
      </c>
      <c r="X15" s="52">
        <f>'Haberes medios - Corrientes'!X15/'IPC Córdoba'!X$13*100</f>
        <v>493434.13653324969</v>
      </c>
      <c r="Y15" s="52">
        <f>'Haberes medios - Corrientes'!Y15/'IPC Córdoba'!Y$13*100</f>
        <v>499634.55934814928</v>
      </c>
      <c r="Z15" s="52">
        <f>'Haberes medios - Corrientes'!Z15/'IPC Córdoba'!Z$13*100</f>
        <v>469948.83414889663</v>
      </c>
      <c r="AA15" s="51">
        <f>'Haberes medios - Corrientes'!AA15/'IPC Córdoba'!AA$13*100</f>
        <v>444406.28275918699</v>
      </c>
      <c r="AB15" s="52">
        <f>'Haberes medios - Corrientes'!AB15/'IPC Córdoba'!AB$13*100</f>
        <v>448504.99935550208</v>
      </c>
      <c r="AC15" s="52">
        <f>'Haberes medios - Corrientes'!AC15/'IPC Córdoba'!AC$13*100</f>
        <v>466921.69595032238</v>
      </c>
      <c r="AD15" s="53">
        <f>'Haberes medios - Corrientes'!AD15/'IPC Córdoba'!AD$13*100</f>
        <v>478740.72656918014</v>
      </c>
      <c r="AE15" s="52">
        <f>'Haberes medios - Corrientes'!AE15/'IPC Córdoba'!AE$13*100</f>
        <v>463044.35652000428</v>
      </c>
      <c r="AF15" s="52">
        <f>'Haberes medios - Corrientes'!AF15/'IPC Córdoba'!AF$13*100</f>
        <v>456745.42335145426</v>
      </c>
      <c r="AG15" s="52">
        <f>'Haberes medios - Corrientes'!AG15/'IPC Córdoba'!AG$13*100</f>
        <v>443372.66797538212</v>
      </c>
      <c r="AH15" s="52">
        <f>'Haberes medios - Corrientes'!AH15/'IPC Córdoba'!AH$13*100</f>
        <v>435069.46570754098</v>
      </c>
      <c r="AI15" s="51">
        <f>'Haberes medios - Corrientes'!AI15/'IPC Córdoba'!AI$13*100</f>
        <v>417155.93340693804</v>
      </c>
      <c r="AJ15" s="52">
        <f>'Haberes medios - Corrientes'!AJ15/'IPC Córdoba'!AJ$13*100</f>
        <v>431744.15451899852</v>
      </c>
      <c r="AK15" s="52">
        <f>'Haberes medios - Corrientes'!AK15/'IPC Córdoba'!AK$13*100</f>
        <v>406676.093752791</v>
      </c>
      <c r="AL15" s="52">
        <f>'Haberes medios - Corrientes'!AL15/'IPC Córdoba'!AL$13*100</f>
        <v>340044.88884004584</v>
      </c>
      <c r="AM15" s="51">
        <f>'Haberes medios - Corrientes'!AM15/'IPC Córdoba'!AM$13*100</f>
        <v>282830.00022475963</v>
      </c>
      <c r="AN15" s="52">
        <f>'Haberes medios - Corrientes'!AN15/'IPC Córdoba'!AN$13*100</f>
        <v>339417.65999573906</v>
      </c>
      <c r="AO15" s="52">
        <f>'Haberes medios - Corrientes'!AO15/'IPC Córdoba'!AO$13*100</f>
        <v>339194.21564871975</v>
      </c>
      <c r="AP15" s="53">
        <f>'Haberes medios - Corrientes'!AP15/'IPC Córdoba'!AP$13*100</f>
        <v>343203.17234030011</v>
      </c>
    </row>
    <row r="16" spans="2:42" x14ac:dyDescent="0.3">
      <c r="B16" s="12" t="s">
        <v>52</v>
      </c>
      <c r="C16" s="51">
        <f>'Haberes medios - Corrientes'!C16/'IPC Córdoba'!C$13*100</f>
        <v>308933.40785156254</v>
      </c>
      <c r="D16" s="52">
        <f>'Haberes medios - Corrientes'!D16/'IPC Córdoba'!D$13*100</f>
        <v>295351.41470181692</v>
      </c>
      <c r="E16" s="52">
        <f>'Haberes medios - Corrientes'!E16/'IPC Córdoba'!E$13*100</f>
        <v>315276.51342635561</v>
      </c>
      <c r="F16" s="53">
        <f>'Haberes medios - Corrientes'!F16/'IPC Córdoba'!F$13*100</f>
        <v>289141.17037928291</v>
      </c>
      <c r="G16" s="51">
        <f>'Haberes medios - Corrientes'!G16/'IPC Córdoba'!G$13*100</f>
        <v>304456.23821286188</v>
      </c>
      <c r="H16" s="52">
        <f>'Haberes medios - Corrientes'!H16/'IPC Córdoba'!H$13*100</f>
        <v>271178.08228578797</v>
      </c>
      <c r="I16" s="52">
        <f>'Haberes medios - Corrientes'!I16/'IPC Córdoba'!I$13*100</f>
        <v>298411.95144349674</v>
      </c>
      <c r="J16" s="53">
        <f>'Haberes medios - Corrientes'!J16/'IPC Córdoba'!J$13*100</f>
        <v>283318.51578425145</v>
      </c>
      <c r="K16" s="51">
        <f>'Haberes medios - Corrientes'!K16/'IPC Córdoba'!K$13*100</f>
        <v>298582.84036450577</v>
      </c>
      <c r="L16" s="52">
        <f>'Haberes medios - Corrientes'!L16/'IPC Córdoba'!L$13*100</f>
        <v>285960.65051469684</v>
      </c>
      <c r="M16" s="52">
        <f>'Haberes medios - Corrientes'!M16/'IPC Córdoba'!M$13*100</f>
        <v>309974.16502259951</v>
      </c>
      <c r="N16" s="53">
        <f>'Haberes medios - Corrientes'!N16/'IPC Córdoba'!N$13*100</f>
        <v>291667.39373394591</v>
      </c>
      <c r="O16" s="52">
        <f>'Haberes medios - Corrientes'!O16/'IPC Córdoba'!O$13*100</f>
        <v>289413.46702979394</v>
      </c>
      <c r="P16" s="52">
        <f>'Haberes medios - Corrientes'!P16/'IPC Córdoba'!P$13*100</f>
        <v>282383.17202008737</v>
      </c>
      <c r="Q16" s="52">
        <f>'Haberes medios - Corrientes'!Q16/'IPC Córdoba'!Q$13*100</f>
        <v>266471.30806980637</v>
      </c>
      <c r="R16" s="52">
        <f>'Haberes medios - Corrientes'!R16/'IPC Córdoba'!R$13*100</f>
        <v>257558.39416656148</v>
      </c>
      <c r="S16" s="51">
        <f>'Haberes medios - Corrientes'!S16/'IPC Córdoba'!S$13*100</f>
        <v>257512.24484710698</v>
      </c>
      <c r="T16" s="52">
        <f>'Haberes medios - Corrientes'!T16/'IPC Córdoba'!T$13*100</f>
        <v>262837.34153691964</v>
      </c>
      <c r="U16" s="52">
        <f>'Haberes medios - Corrientes'!U16/'IPC Córdoba'!U$13*100</f>
        <v>263091.81990446959</v>
      </c>
      <c r="V16" s="53">
        <f>'Haberes medios - Corrientes'!V16/'IPC Córdoba'!V$13*100</f>
        <v>257724.65888822341</v>
      </c>
      <c r="W16" s="52">
        <f>'Haberes medios - Corrientes'!W16/'IPC Córdoba'!W$13*100</f>
        <v>268768.19638718426</v>
      </c>
      <c r="X16" s="52">
        <f>'Haberes medios - Corrientes'!X16/'IPC Córdoba'!X$13*100</f>
        <v>275782.83990455</v>
      </c>
      <c r="Y16" s="52">
        <f>'Haberes medios - Corrientes'!Y16/'IPC Córdoba'!Y$13*100</f>
        <v>279369.40907602524</v>
      </c>
      <c r="Z16" s="52">
        <f>'Haberes medios - Corrientes'!Z16/'IPC Córdoba'!Z$13*100</f>
        <v>263014.80988615128</v>
      </c>
      <c r="AA16" s="51">
        <f>'Haberes medios - Corrientes'!AA16/'IPC Córdoba'!AA$13*100</f>
        <v>248652.12241904656</v>
      </c>
      <c r="AB16" s="52">
        <f>'Haberes medios - Corrientes'!AB16/'IPC Córdoba'!AB$13*100</f>
        <v>251030.76106328014</v>
      </c>
      <c r="AC16" s="52">
        <f>'Haberes medios - Corrientes'!AC16/'IPC Córdoba'!AC$13*100</f>
        <v>261685.1755473729</v>
      </c>
      <c r="AD16" s="53">
        <f>'Haberes medios - Corrientes'!AD16/'IPC Córdoba'!AD$13*100</f>
        <v>268683.20663276373</v>
      </c>
      <c r="AE16" s="52">
        <f>'Haberes medios - Corrientes'!AE16/'IPC Córdoba'!AE$13*100</f>
        <v>260236.71351007003</v>
      </c>
      <c r="AF16" s="52">
        <f>'Haberes medios - Corrientes'!AF16/'IPC Córdoba'!AF$13*100</f>
        <v>257519.89611731123</v>
      </c>
      <c r="AG16" s="52">
        <f>'Haberes medios - Corrientes'!AG16/'IPC Córdoba'!AG$13*100</f>
        <v>249605.39119168534</v>
      </c>
      <c r="AH16" s="52">
        <f>'Haberes medios - Corrientes'!AH16/'IPC Córdoba'!AH$13*100</f>
        <v>245830.52593710722</v>
      </c>
      <c r="AI16" s="51">
        <f>'Haberes medios - Corrientes'!AI16/'IPC Córdoba'!AI$13*100</f>
        <v>238329.6893679896</v>
      </c>
      <c r="AJ16" s="52">
        <f>'Haberes medios - Corrientes'!AJ16/'IPC Córdoba'!AJ$13*100</f>
        <v>304425.49234848795</v>
      </c>
      <c r="AK16" s="52">
        <f>'Haberes medios - Corrientes'!AK16/'IPC Córdoba'!AK$13*100</f>
        <v>334987.31176389451</v>
      </c>
      <c r="AL16" s="52">
        <f>'Haberes medios - Corrientes'!AL16/'IPC Córdoba'!AL$13*100</f>
        <v>270772.99938709632</v>
      </c>
      <c r="AM16" s="51">
        <f>'Haberes medios - Corrientes'!AM16/'IPC Córdoba'!AM$13*100</f>
        <v>238253.57411616933</v>
      </c>
      <c r="AN16" s="52">
        <f>'Haberes medios - Corrientes'!AN16/'IPC Córdoba'!AN$13*100</f>
        <v>272083.47377379093</v>
      </c>
      <c r="AO16" s="52">
        <f>'Haberes medios - Corrientes'!AO16/'IPC Córdoba'!AO$13*100</f>
        <v>261946.28555534882</v>
      </c>
      <c r="AP16" s="53">
        <f>'Haberes medios - Corrientes'!AP16/'IPC Córdoba'!AP$13*100</f>
        <v>263713.60003091209</v>
      </c>
    </row>
    <row r="17" spans="2:42" x14ac:dyDescent="0.3">
      <c r="B17" s="12" t="s">
        <v>141</v>
      </c>
      <c r="C17" s="51">
        <f>'Haberes medios - Corrientes'!C17/'IPC Córdoba'!C$13*100</f>
        <v>308933.40785156254</v>
      </c>
      <c r="D17" s="52">
        <f>'Haberes medios - Corrientes'!D17/'IPC Córdoba'!D$13*100</f>
        <v>295351.41470181686</v>
      </c>
      <c r="E17" s="52">
        <f>'Haberes medios - Corrientes'!E17/'IPC Córdoba'!E$13*100</f>
        <v>315276.51342635561</v>
      </c>
      <c r="F17" s="53">
        <f>'Haberes medios - Corrientes'!F17/'IPC Córdoba'!F$13*100</f>
        <v>289141.17037928296</v>
      </c>
      <c r="G17" s="51">
        <f>'Haberes medios - Corrientes'!G17/'IPC Córdoba'!G$13*100</f>
        <v>304456.23821286188</v>
      </c>
      <c r="H17" s="52">
        <f>'Haberes medios - Corrientes'!H17/'IPC Córdoba'!H$13*100</f>
        <v>271178.08228578797</v>
      </c>
      <c r="I17" s="52">
        <f>'Haberes medios - Corrientes'!I17/'IPC Córdoba'!I$13*100</f>
        <v>298411.95144349674</v>
      </c>
      <c r="J17" s="53">
        <f>'Haberes medios - Corrientes'!J17/'IPC Córdoba'!J$13*100</f>
        <v>283293.97157225979</v>
      </c>
      <c r="K17" s="51">
        <f>'Haberes medios - Corrientes'!K17/'IPC Córdoba'!K$13*100</f>
        <v>298074.283504255</v>
      </c>
      <c r="L17" s="52">
        <f>'Haberes medios - Corrientes'!L17/'IPC Córdoba'!L$13*100</f>
        <v>285096.53870592185</v>
      </c>
      <c r="M17" s="52">
        <f>'Haberes medios - Corrientes'!M17/'IPC Córdoba'!M$13*100</f>
        <v>307660.83238593931</v>
      </c>
      <c r="N17" s="53">
        <f>'Haberes medios - Corrientes'!N17/'IPC Córdoba'!N$13*100</f>
        <v>288840.09887851571</v>
      </c>
      <c r="O17" s="52">
        <f>'Haberes medios - Corrientes'!O17/'IPC Córdoba'!O$13*100</f>
        <v>286158.04323466675</v>
      </c>
      <c r="P17" s="52">
        <f>'Haberes medios - Corrientes'!P17/'IPC Córdoba'!P$13*100</f>
        <v>278690.83140072826</v>
      </c>
      <c r="Q17" s="52">
        <f>'Haberes medios - Corrientes'!Q17/'IPC Córdoba'!Q$13*100</f>
        <v>262437.73394822085</v>
      </c>
      <c r="R17" s="52">
        <f>'Haberes medios - Corrientes'!R17/'IPC Córdoba'!R$13*100</f>
        <v>253179.31087884135</v>
      </c>
      <c r="S17" s="51">
        <f>'Haberes medios - Corrientes'!S17/'IPC Córdoba'!S$13*100</f>
        <v>252738.58715831311</v>
      </c>
      <c r="T17" s="52">
        <f>'Haberes medios - Corrientes'!T17/'IPC Córdoba'!T$13*100</f>
        <v>257591.57698631342</v>
      </c>
      <c r="U17" s="52">
        <f>'Haberes medios - Corrientes'!U17/'IPC Córdoba'!U$13*100</f>
        <v>257502.06618788181</v>
      </c>
      <c r="V17" s="53">
        <f>'Haberes medios - Corrientes'!V17/'IPC Córdoba'!V$13*100</f>
        <v>251912.19682153943</v>
      </c>
      <c r="W17" s="52">
        <f>'Haberes medios - Corrientes'!W17/'IPC Córdoba'!W$13*100</f>
        <v>262333.24512610614</v>
      </c>
      <c r="X17" s="52">
        <f>'Haberes medios - Corrientes'!X17/'IPC Córdoba'!X$13*100</f>
        <v>268946.28672625805</v>
      </c>
      <c r="Y17" s="52">
        <f>'Haberes medios - Corrientes'!Y17/'IPC Córdoba'!Y$13*100</f>
        <v>272325.82731482788</v>
      </c>
      <c r="Z17" s="52">
        <f>'Haberes medios - Corrientes'!Z17/'IPC Córdoba'!Z$13*100</f>
        <v>256145.6221567335</v>
      </c>
      <c r="AA17" s="51">
        <f>'Haberes medios - Corrientes'!AA17/'IPC Córdoba'!AA$13*100</f>
        <v>242223.70737677239</v>
      </c>
      <c r="AB17" s="52">
        <f>'Haberes medios - Corrientes'!AB17/'IPC Córdoba'!AB$13*100</f>
        <v>244457.71343825763</v>
      </c>
      <c r="AC17" s="52">
        <f>'Haberes medios - Corrientes'!AC17/'IPC Córdoba'!AC$13*100</f>
        <v>254495.73652635122</v>
      </c>
      <c r="AD17" s="53">
        <f>'Haberes medios - Corrientes'!AD17/'IPC Córdoba'!AD$13*100</f>
        <v>260937.70083955742</v>
      </c>
      <c r="AE17" s="52">
        <f>'Haberes medios - Corrientes'!AE17/'IPC Córdoba'!AE$13*100</f>
        <v>252382.4659901908</v>
      </c>
      <c r="AF17" s="52">
        <f>'Haberes medios - Corrientes'!AF17/'IPC Córdoba'!AF$13*100</f>
        <v>249743.48748072816</v>
      </c>
      <c r="AG17" s="52">
        <f>'Haberes medios - Corrientes'!AG17/'IPC Córdoba'!AG$13*100</f>
        <v>241869.51646161641</v>
      </c>
      <c r="AH17" s="52">
        <f>'Haberes medios - Corrientes'!AH17/'IPC Córdoba'!AH$13*100</f>
        <v>238062.64272982927</v>
      </c>
      <c r="AI17" s="51">
        <f>'Haberes medios - Corrientes'!AI17/'IPC Córdoba'!AI$13*100</f>
        <v>236298.08220036226</v>
      </c>
      <c r="AJ17" s="52">
        <f>'Haberes medios - Corrientes'!AJ17/'IPC Córdoba'!AJ$13*100</f>
        <v>293531.93256721151</v>
      </c>
      <c r="AK17" s="52">
        <f>'Haberes medios - Corrientes'!AK17/'IPC Córdoba'!AK$13*100</f>
        <v>318739.92748138052</v>
      </c>
      <c r="AL17" s="52">
        <f>'Haberes medios - Corrientes'!AL17/'IPC Córdoba'!AL$13*100</f>
        <v>253937.87510993911</v>
      </c>
      <c r="AM17" s="51">
        <f>'Haberes medios - Corrientes'!AM17/'IPC Córdoba'!AM$13*100</f>
        <v>239151.1961455913</v>
      </c>
      <c r="AN17" s="52">
        <f>'Haberes medios - Corrientes'!AN17/'IPC Córdoba'!AN$13*100</f>
        <v>274039.20924484322</v>
      </c>
      <c r="AO17" s="52">
        <f>'Haberes medios - Corrientes'!AO17/'IPC Córdoba'!AO$13*100</f>
        <v>264920.3973679659</v>
      </c>
      <c r="AP17" s="53">
        <f>'Haberes medios - Corrientes'!AP17/'IPC Córdoba'!AP$13*100</f>
        <v>268002.85831974645</v>
      </c>
    </row>
    <row r="18" spans="2:42" x14ac:dyDescent="0.3">
      <c r="B18" s="12" t="s">
        <v>140</v>
      </c>
      <c r="C18" s="51">
        <f>'Haberes medios - Corrientes'!C18/'IPC Córdoba'!C$13*100</f>
        <v>308933.40785156254</v>
      </c>
      <c r="D18" s="52">
        <f>'Haberes medios - Corrientes'!D18/'IPC Córdoba'!D$13*100</f>
        <v>295351.41470181686</v>
      </c>
      <c r="E18" s="52">
        <f>'Haberes medios - Corrientes'!E18/'IPC Córdoba'!E$13*100</f>
        <v>315276.51342635561</v>
      </c>
      <c r="F18" s="53">
        <f>'Haberes medios - Corrientes'!F18/'IPC Córdoba'!F$13*100</f>
        <v>289141.17037928296</v>
      </c>
      <c r="G18" s="51">
        <f>'Haberes medios - Corrientes'!G18/'IPC Córdoba'!G$13*100</f>
        <v>304456.23821286188</v>
      </c>
      <c r="H18" s="52">
        <f>'Haberes medios - Corrientes'!H18/'IPC Córdoba'!H$13*100</f>
        <v>271178.08228578797</v>
      </c>
      <c r="I18" s="52">
        <f>'Haberes medios - Corrientes'!I18/'IPC Córdoba'!I$13*100</f>
        <v>298411.95144349674</v>
      </c>
      <c r="J18" s="53">
        <f>'Haberes medios - Corrientes'!J18/'IPC Córdoba'!J$13*100</f>
        <v>283293.97157225979</v>
      </c>
      <c r="K18" s="51">
        <f>'Haberes medios - Corrientes'!K18/'IPC Córdoba'!K$13*100</f>
        <v>298074.283504255</v>
      </c>
      <c r="L18" s="52">
        <f>'Haberes medios - Corrientes'!L18/'IPC Córdoba'!L$13*100</f>
        <v>285096.53870592185</v>
      </c>
      <c r="M18" s="52">
        <f>'Haberes medios - Corrientes'!M18/'IPC Córdoba'!M$13*100</f>
        <v>307660.83238593931</v>
      </c>
      <c r="N18" s="53">
        <f>'Haberes medios - Corrientes'!N18/'IPC Córdoba'!N$13*100</f>
        <v>288840.09887851571</v>
      </c>
      <c r="O18" s="52">
        <f>'Haberes medios - Corrientes'!O18/'IPC Córdoba'!O$13*100</f>
        <v>286158.04323466675</v>
      </c>
      <c r="P18" s="52">
        <f>'Haberes medios - Corrientes'!P18/'IPC Córdoba'!P$13*100</f>
        <v>278690.83140072826</v>
      </c>
      <c r="Q18" s="52">
        <f>'Haberes medios - Corrientes'!Q18/'IPC Córdoba'!Q$13*100</f>
        <v>262437.73394822085</v>
      </c>
      <c r="R18" s="52">
        <f>'Haberes medios - Corrientes'!R18/'IPC Córdoba'!R$13*100</f>
        <v>253179.31087884135</v>
      </c>
      <c r="S18" s="51">
        <f>'Haberes medios - Corrientes'!S18/'IPC Córdoba'!S$13*100</f>
        <v>252738.58715831311</v>
      </c>
      <c r="T18" s="52">
        <f>'Haberes medios - Corrientes'!T18/'IPC Córdoba'!T$13*100</f>
        <v>257591.57698631342</v>
      </c>
      <c r="U18" s="52">
        <f>'Haberes medios - Corrientes'!U18/'IPC Córdoba'!U$13*100</f>
        <v>257502.06618788181</v>
      </c>
      <c r="V18" s="53">
        <f>'Haberes medios - Corrientes'!V18/'IPC Córdoba'!V$13*100</f>
        <v>251912.19682153943</v>
      </c>
      <c r="W18" s="52">
        <f>'Haberes medios - Corrientes'!W18/'IPC Córdoba'!W$13*100</f>
        <v>262333.24512610614</v>
      </c>
      <c r="X18" s="52">
        <f>'Haberes medios - Corrientes'!X18/'IPC Córdoba'!X$13*100</f>
        <v>268946.28672625811</v>
      </c>
      <c r="Y18" s="52">
        <f>'Haberes medios - Corrientes'!Y18/'IPC Córdoba'!Y$13*100</f>
        <v>272325.82731482794</v>
      </c>
      <c r="Z18" s="52">
        <f>'Haberes medios - Corrientes'!Z18/'IPC Córdoba'!Z$13*100</f>
        <v>256145.62215673353</v>
      </c>
      <c r="AA18" s="51">
        <f>'Haberes medios - Corrientes'!AA18/'IPC Córdoba'!AA$13*100</f>
        <v>242212.18943194789</v>
      </c>
      <c r="AB18" s="52">
        <f>'Haberes medios - Corrientes'!AB18/'IPC Córdoba'!AB$13*100</f>
        <v>244446.0892645308</v>
      </c>
      <c r="AC18" s="52">
        <f>'Haberes medios - Corrientes'!AC18/'IPC Córdoba'!AC$13*100</f>
        <v>254483.63503602589</v>
      </c>
      <c r="AD18" s="53">
        <f>'Haberes medios - Corrientes'!AD18/'IPC Córdoba'!AD$13*100</f>
        <v>260925.29302830948</v>
      </c>
      <c r="AE18" s="52">
        <f>'Haberes medios - Corrientes'!AE18/'IPC Córdoba'!AE$13*100</f>
        <v>252385.65071037004</v>
      </c>
      <c r="AF18" s="52">
        <f>'Haberes medios - Corrientes'!AF18/'IPC Córdoba'!AF$13*100</f>
        <v>249746.63890062211</v>
      </c>
      <c r="AG18" s="52">
        <f>'Haberes medios - Corrientes'!AG18/'IPC Córdoba'!AG$13*100</f>
        <v>241872.56852280776</v>
      </c>
      <c r="AH18" s="52">
        <f>'Haberes medios - Corrientes'!AH18/'IPC Córdoba'!AH$13*100</f>
        <v>238065.64675350118</v>
      </c>
      <c r="AI18" s="51">
        <f>'Haberes medios - Corrientes'!AI18/'IPC Córdoba'!AI$13*100</f>
        <v>231780.11342559344</v>
      </c>
      <c r="AJ18" s="52">
        <f>'Haberes medios - Corrientes'!AJ18/'IPC Córdoba'!AJ$13*100</f>
        <v>297525.03533673153</v>
      </c>
      <c r="AK18" s="52">
        <f>'Haberes medios - Corrientes'!AK18/'IPC Córdoba'!AK$13*100</f>
        <v>328688.49604515475</v>
      </c>
      <c r="AL18" s="52">
        <f>'Haberes medios - Corrientes'!AL18/'IPC Córdoba'!AL$13*100</f>
        <v>261863.83023402045</v>
      </c>
      <c r="AM18" s="51">
        <f>'Haberes medios - Corrientes'!AM18/'IPC Córdoba'!AM$13*100</f>
        <v>235089.94410442584</v>
      </c>
      <c r="AN18" s="52">
        <f>'Haberes medios - Corrientes'!AN18/'IPC Córdoba'!AN$13*100</f>
        <v>268035.13884133508</v>
      </c>
      <c r="AO18" s="52">
        <f>'Haberes medios - Corrientes'!AO18/'IPC Córdoba'!AO$13*100</f>
        <v>258070.05474927567</v>
      </c>
      <c r="AP18" s="53">
        <f>'Haberes medios - Corrientes'!AP18/'IPC Córdoba'!AP$13*100</f>
        <v>261072.80906525839</v>
      </c>
    </row>
    <row r="19" spans="2:42" x14ac:dyDescent="0.3">
      <c r="B19" s="12" t="s">
        <v>53</v>
      </c>
      <c r="C19" s="51">
        <f>'Haberes medios - Corrientes'!C19/'IPC Córdoba'!C$13*100</f>
        <v>0</v>
      </c>
      <c r="D19" s="52">
        <f>'Haberes medios - Corrientes'!D19/'IPC Córdoba'!D$13*100</f>
        <v>0</v>
      </c>
      <c r="E19" s="52">
        <f>'Haberes medios - Corrientes'!E19/'IPC Córdoba'!E$13*100</f>
        <v>0</v>
      </c>
      <c r="F19" s="53">
        <f>'Haberes medios - Corrientes'!F19/'IPC Córdoba'!F$13*100</f>
        <v>0</v>
      </c>
      <c r="G19" s="51">
        <f>'Haberes medios - Corrientes'!G19/'IPC Córdoba'!G$13*100</f>
        <v>0</v>
      </c>
      <c r="H19" s="52">
        <f>'Haberes medios - Corrientes'!H19/'IPC Córdoba'!H$13*100</f>
        <v>0</v>
      </c>
      <c r="I19" s="52">
        <f>'Haberes medios - Corrientes'!I19/'IPC Córdoba'!I$13*100</f>
        <v>0</v>
      </c>
      <c r="J19" s="53">
        <f>'Haberes medios - Corrientes'!J19/'IPC Córdoba'!J$13*100</f>
        <v>323764.65001183585</v>
      </c>
      <c r="K19" s="51">
        <f>'Haberes medios - Corrientes'!K19/'IPC Córdoba'!K$13*100</f>
        <v>340656.44087194453</v>
      </c>
      <c r="L19" s="52">
        <f>'Haberes medios - Corrientes'!L19/'IPC Córdoba'!L$13*100</f>
        <v>325824.72744276025</v>
      </c>
      <c r="M19" s="52">
        <f>'Haberes medios - Corrientes'!M19/'IPC Córdoba'!M$13*100</f>
        <v>351612.50049536023</v>
      </c>
      <c r="N19" s="53">
        <f>'Haberes medios - Corrientes'!N19/'IPC Córdoba'!N$13*100</f>
        <v>330103.08339347609</v>
      </c>
      <c r="O19" s="52">
        <f>'Haberes medios - Corrientes'!O19/'IPC Córdoba'!O$13*100</f>
        <v>327037.87589179957</v>
      </c>
      <c r="P19" s="52">
        <f>'Haberes medios - Corrientes'!P19/'IPC Córdoba'!P$13*100</f>
        <v>318503.91658245836</v>
      </c>
      <c r="Q19" s="52">
        <f>'Haberes medios - Corrientes'!Q19/'IPC Córdoba'!Q$13*100</f>
        <v>299928.94169289531</v>
      </c>
      <c r="R19" s="52">
        <f>'Haberes medios - Corrientes'!R19/'IPC Córdoba'!R$13*100</f>
        <v>289347.88312647754</v>
      </c>
      <c r="S19" s="51">
        <f>'Haberes medios - Corrientes'!S19/'IPC Córdoba'!S$13*100</f>
        <v>288844.19870164909</v>
      </c>
      <c r="T19" s="52">
        <f>'Haberes medios - Corrientes'!T19/'IPC Córdoba'!T$13*100</f>
        <v>294390.47469352197</v>
      </c>
      <c r="U19" s="52">
        <f>'Haberes medios - Corrientes'!U19/'IPC Córdoba'!U$13*100</f>
        <v>294288.17660307657</v>
      </c>
      <c r="V19" s="53">
        <f>'Haberes medios - Corrientes'!V19/'IPC Córdoba'!V$13*100</f>
        <v>287899.75227847329</v>
      </c>
      <c r="W19" s="52">
        <f>'Haberes medios - Corrientes'!W19/'IPC Córdoba'!W$13*100</f>
        <v>299809.45669062331</v>
      </c>
      <c r="X19" s="52">
        <f>'Haberes medios - Corrientes'!X19/'IPC Córdoba'!X$13*100</f>
        <v>307367.21936862834</v>
      </c>
      <c r="Y19" s="52">
        <f>'Haberes medios - Corrientes'!Y19/'IPC Córdoba'!Y$13*100</f>
        <v>311229.55190385843</v>
      </c>
      <c r="Z19" s="52">
        <f>'Haberes medios - Corrientes'!Z19/'IPC Córdoba'!Z$13*100</f>
        <v>292737.88678814203</v>
      </c>
      <c r="AA19" s="51">
        <f>'Haberes medios - Corrientes'!AA19/'IPC Córdoba'!AA$13*100</f>
        <v>276429.57811748027</v>
      </c>
      <c r="AB19" s="52">
        <f>'Haberes medios - Corrientes'!AB19/'IPC Córdoba'!AB$13*100</f>
        <v>278979.06164977414</v>
      </c>
      <c r="AC19" s="52">
        <f>'Haberes medios - Corrientes'!AC19/'IPC Córdoba'!AC$13*100</f>
        <v>290434.61452453514</v>
      </c>
      <c r="AD19" s="53">
        <f>'Haberes medios - Corrientes'!AD19/'IPC Córdoba'!AD$13*100</f>
        <v>297786.28747443977</v>
      </c>
      <c r="AE19" s="52">
        <f>'Haberes medios - Corrientes'!AE19/'IPC Córdoba'!AE$13*100</f>
        <v>288437.10398878955</v>
      </c>
      <c r="AF19" s="52">
        <f>'Haberes medios - Corrientes'!AF19/'IPC Córdoba'!AF$13*100</f>
        <v>285421.14756482234</v>
      </c>
      <c r="AG19" s="52">
        <f>'Haberes medios - Corrientes'!AG19/'IPC Córdoba'!AG$13*100</f>
        <v>276422.31225544744</v>
      </c>
      <c r="AH19" s="52">
        <f>'Haberes medios - Corrientes'!AH19/'IPC Córdoba'!AH$13*100</f>
        <v>272071.60381624906</v>
      </c>
      <c r="AI19" s="51">
        <f>'Haberes medios - Corrientes'!AI19/'IPC Córdoba'!AI$13*100</f>
        <v>260170.36398384435</v>
      </c>
      <c r="AJ19" s="52">
        <f>'Haberes medios - Corrientes'!AJ19/'IPC Córdoba'!AJ$13*100</f>
        <v>328049.62524939701</v>
      </c>
      <c r="AK19" s="52">
        <f>'Haberes medios - Corrientes'!AK19/'IPC Córdoba'!AK$13*100</f>
        <v>358482.46484298038</v>
      </c>
      <c r="AL19" s="52">
        <f>'Haberes medios - Corrientes'!AL19/'IPC Córdoba'!AL$13*100</f>
        <v>308366.96767778933</v>
      </c>
      <c r="AM19" s="51">
        <f>'Haberes medios - Corrientes'!AM19/'IPC Córdoba'!AM$13*100</f>
        <v>253257.14297075866</v>
      </c>
      <c r="AN19" s="52">
        <f>'Haberes medios - Corrientes'!AN19/'IPC Córdoba'!AN$13*100</f>
        <v>291911.75947549014</v>
      </c>
      <c r="AO19" s="52">
        <f>'Haberes medios - Corrientes'!AO19/'IPC Córdoba'!AO$13*100</f>
        <v>281803.11214745214</v>
      </c>
      <c r="AP19" s="53">
        <f>'Haberes medios - Corrientes'!AP19/'IPC Córdoba'!AP$13*100</f>
        <v>277641.06276472716</v>
      </c>
    </row>
    <row r="20" spans="2:42" x14ac:dyDescent="0.3">
      <c r="B20" s="39" t="s">
        <v>41</v>
      </c>
      <c r="C20" s="41">
        <f>'Haberes medios - Corrientes'!C20/'IPC Córdoba'!C$13*100</f>
        <v>656209.64490116376</v>
      </c>
      <c r="D20" s="41">
        <f>'Haberes medios - Corrientes'!D20/'IPC Córdoba'!D$13*100</f>
        <v>643256.47335672635</v>
      </c>
      <c r="E20" s="41">
        <f>'Haberes medios - Corrientes'!E20/'IPC Córdoba'!E$13*100</f>
        <v>680058.27097880945</v>
      </c>
      <c r="F20" s="41">
        <f>'Haberes medios - Corrientes'!F20/'IPC Córdoba'!F$13*100</f>
        <v>645807.52125809726</v>
      </c>
      <c r="G20" s="41">
        <f>'Haberes medios - Corrientes'!G20/'IPC Córdoba'!G$13*100</f>
        <v>697830.7719793251</v>
      </c>
      <c r="H20" s="41">
        <f>'Haberes medios - Corrientes'!H20/'IPC Córdoba'!H$13*100</f>
        <v>668648.64849057875</v>
      </c>
      <c r="I20" s="41">
        <f>'Haberes medios - Corrientes'!I20/'IPC Córdoba'!I$13*100</f>
        <v>665224.95053964981</v>
      </c>
      <c r="J20" s="41">
        <f>'Haberes medios - Corrientes'!J20/'IPC Córdoba'!J$13*100</f>
        <v>660148.81187631073</v>
      </c>
      <c r="K20" s="41">
        <f>'Haberes medios - Corrientes'!K20/'IPC Córdoba'!K$13*100</f>
        <v>688598.27493069146</v>
      </c>
      <c r="L20" s="41">
        <f>'Haberes medios - Corrientes'!L20/'IPC Córdoba'!L$13*100</f>
        <v>688781.07527001458</v>
      </c>
      <c r="M20" s="41">
        <f>'Haberes medios - Corrientes'!M20/'IPC Córdoba'!M$13*100</f>
        <v>715608.51462695189</v>
      </c>
      <c r="N20" s="41">
        <f>'Haberes medios - Corrientes'!N20/'IPC Córdoba'!N$13*100</f>
        <v>684287.39988925739</v>
      </c>
      <c r="O20" s="42">
        <f>'Haberes medios - Corrientes'!O20/'IPC Córdoba'!O$13*100</f>
        <v>702195.0044816318</v>
      </c>
      <c r="P20" s="41">
        <f>'Haberes medios - Corrientes'!P20/'IPC Córdoba'!P$13*100</f>
        <v>712572.89890251984</v>
      </c>
      <c r="Q20" s="41">
        <f>'Haberes medios - Corrientes'!Q20/'IPC Córdoba'!Q$13*100</f>
        <v>658923.1053541071</v>
      </c>
      <c r="R20" s="43">
        <f>'Haberes medios - Corrientes'!R20/'IPC Córdoba'!R$13*100</f>
        <v>623485.85734858632</v>
      </c>
      <c r="S20" s="41">
        <f>'Haberes medios - Corrientes'!S20/'IPC Córdoba'!S$13*100</f>
        <v>622146.18004157406</v>
      </c>
      <c r="T20" s="41">
        <f>'Haberes medios - Corrientes'!T20/'IPC Córdoba'!T$13*100</f>
        <v>615948.00487071893</v>
      </c>
      <c r="U20" s="41">
        <f>'Haberes medios - Corrientes'!U20/'IPC Córdoba'!U$13*100</f>
        <v>634967.63756855426</v>
      </c>
      <c r="V20" s="41">
        <f>'Haberes medios - Corrientes'!V20/'IPC Córdoba'!V$13*100</f>
        <v>671599.54605816142</v>
      </c>
      <c r="W20" s="42">
        <f>'Haberes medios - Corrientes'!W20/'IPC Córdoba'!W$13*100</f>
        <v>646936.88817216025</v>
      </c>
      <c r="X20" s="41">
        <f>'Haberes medios - Corrientes'!X20/'IPC Córdoba'!X$13*100</f>
        <v>628285.17291570839</v>
      </c>
      <c r="Y20" s="41">
        <f>'Haberes medios - Corrientes'!Y20/'IPC Córdoba'!Y$13*100</f>
        <v>605539.48259077501</v>
      </c>
      <c r="Z20" s="43">
        <f>'Haberes medios - Corrientes'!Z20/'IPC Córdoba'!Z$13*100</f>
        <v>585622.24627352273</v>
      </c>
      <c r="AA20" s="41">
        <f>'Haberes medios - Corrientes'!AA20/'IPC Córdoba'!AA$13*100</f>
        <v>565959.01496265794</v>
      </c>
      <c r="AB20" s="41">
        <f>'Haberes medios - Corrientes'!AB20/'IPC Córdoba'!AB$13*100</f>
        <v>526587.87950309471</v>
      </c>
      <c r="AC20" s="41">
        <f>'Haberes medios - Corrientes'!AC20/'IPC Córdoba'!AC$13*100</f>
        <v>567238.34971691482</v>
      </c>
      <c r="AD20" s="41">
        <f>'Haberes medios - Corrientes'!AD20/'IPC Córdoba'!AD$13*100</f>
        <v>591162.43546649325</v>
      </c>
      <c r="AE20" s="44">
        <f>'Haberes medios - Corrientes'!AE20/'IPC Córdoba'!AE$13*100</f>
        <v>529062.3251584071</v>
      </c>
      <c r="AF20" s="44">
        <f>'Haberes medios - Corrientes'!AF20/'IPC Córdoba'!AF$13*100</f>
        <v>504275.17914021708</v>
      </c>
      <c r="AG20" s="44">
        <f>'Haberes medios - Corrientes'!AG20/'IPC Córdoba'!AG$13*100</f>
        <v>584573.23331140657</v>
      </c>
      <c r="AH20" s="44">
        <f>'Haberes medios - Corrientes'!AH20/'IPC Córdoba'!AH$13*100</f>
        <v>616417.68076635338</v>
      </c>
      <c r="AI20" s="43">
        <f>'Haberes medios - Corrientes'!AI20/'IPC Córdoba'!AI$13*100</f>
        <v>554916.03776022897</v>
      </c>
      <c r="AJ20" s="44">
        <f>'Haberes medios - Corrientes'!AJ20/'IPC Córdoba'!AJ$13*100</f>
        <v>512795.47077096906</v>
      </c>
      <c r="AK20" s="44">
        <f>'Haberes medios - Corrientes'!AK20/'IPC Córdoba'!AK$13*100</f>
        <v>511342.468709115</v>
      </c>
      <c r="AL20" s="44">
        <f>'Haberes medios - Corrientes'!AL20/'IPC Córdoba'!AL$13*100</f>
        <v>453585.29679435957</v>
      </c>
      <c r="AM20" s="43">
        <f>'Haberes medios - Corrientes'!AM20/'IPC Córdoba'!AM$13*100</f>
        <v>396876.10942703561</v>
      </c>
      <c r="AN20" s="44">
        <f>'Haberes medios - Corrientes'!AN20/'IPC Córdoba'!AN$13*100</f>
        <v>378426.81560704461</v>
      </c>
      <c r="AO20" s="44">
        <f>'Haberes medios - Corrientes'!AO20/'IPC Córdoba'!AO$13*100</f>
        <v>415505.89804401231</v>
      </c>
      <c r="AP20" s="42">
        <f>'Haberes medios - Corrientes'!AP20/'IPC Córdoba'!AP$13*100</f>
        <v>421064.35898186418</v>
      </c>
    </row>
    <row r="21" spans="2:42" x14ac:dyDescent="0.3">
      <c r="B21" s="12" t="s">
        <v>39</v>
      </c>
      <c r="C21" s="51">
        <f>'Haberes medios - Corrientes'!C21/'IPC Córdoba'!C$13*100</f>
        <v>705155.06081963354</v>
      </c>
      <c r="D21" s="52">
        <f>'Haberes medios - Corrientes'!D21/'IPC Córdoba'!D$13*100</f>
        <v>691027.87273306621</v>
      </c>
      <c r="E21" s="52">
        <f>'Haberes medios - Corrientes'!E21/'IPC Córdoba'!E$13*100</f>
        <v>728994.88274555211</v>
      </c>
      <c r="F21" s="53">
        <f>'Haberes medios - Corrientes'!F21/'IPC Córdoba'!F$13*100</f>
        <v>692489.26629807043</v>
      </c>
      <c r="G21" s="51">
        <f>'Haberes medios - Corrientes'!G21/'IPC Córdoba'!G$13*100</f>
        <v>748821.65880785591</v>
      </c>
      <c r="H21" s="52">
        <f>'Haberes medios - Corrientes'!H21/'IPC Córdoba'!H$13*100</f>
        <v>716190.03198468534</v>
      </c>
      <c r="I21" s="52">
        <f>'Haberes medios - Corrientes'!I21/'IPC Córdoba'!I$13*100</f>
        <v>713243.46756700391</v>
      </c>
      <c r="J21" s="53">
        <f>'Haberes medios - Corrientes'!J21/'IPC Córdoba'!J$13*100</f>
        <v>705436.53823227994</v>
      </c>
      <c r="K21" s="51">
        <f>'Haberes medios - Corrientes'!K21/'IPC Córdoba'!K$13*100</f>
        <v>736462.21367527614</v>
      </c>
      <c r="L21" s="52">
        <f>'Haberes medios - Corrientes'!L21/'IPC Córdoba'!L$13*100</f>
        <v>734055.73471026542</v>
      </c>
      <c r="M21" s="52">
        <f>'Haberes medios - Corrientes'!M21/'IPC Córdoba'!M$13*100</f>
        <v>763483.36629520659</v>
      </c>
      <c r="N21" s="53">
        <f>'Haberes medios - Corrientes'!N21/'IPC Córdoba'!N$13*100</f>
        <v>729830.07271995104</v>
      </c>
      <c r="O21" s="52">
        <f>'Haberes medios - Corrientes'!O21/'IPC Córdoba'!O$13*100</f>
        <v>748156.8449233037</v>
      </c>
      <c r="P21" s="52">
        <f>'Haberes medios - Corrientes'!P21/'IPC Córdoba'!P$13*100</f>
        <v>761939.58651695133</v>
      </c>
      <c r="Q21" s="52">
        <f>'Haberes medios - Corrientes'!Q21/'IPC Córdoba'!Q$13*100</f>
        <v>698993.27617362002</v>
      </c>
      <c r="R21" s="52">
        <f>'Haberes medios - Corrientes'!R21/'IPC Córdoba'!R$13*100</f>
        <v>658741.54272963246</v>
      </c>
      <c r="S21" s="51">
        <f>'Haberes medios - Corrientes'!S21/'IPC Córdoba'!S$13*100</f>
        <v>661534.93335378834</v>
      </c>
      <c r="T21" s="52">
        <f>'Haberes medios - Corrientes'!T21/'IPC Córdoba'!T$13*100</f>
        <v>654226.06107658788</v>
      </c>
      <c r="U21" s="52">
        <f>'Haberes medios - Corrientes'!U21/'IPC Córdoba'!U$13*100</f>
        <v>676309.30870699754</v>
      </c>
      <c r="V21" s="53">
        <f>'Haberes medios - Corrientes'!V21/'IPC Córdoba'!V$13*100</f>
        <v>716990.41953583655</v>
      </c>
      <c r="W21" s="52">
        <f>'Haberes medios - Corrientes'!W21/'IPC Córdoba'!W$13*100</f>
        <v>689277.9786629579</v>
      </c>
      <c r="X21" s="52">
        <f>'Haberes medios - Corrientes'!X21/'IPC Córdoba'!X$13*100</f>
        <v>668426.43191415526</v>
      </c>
      <c r="Y21" s="52">
        <f>'Haberes medios - Corrientes'!Y21/'IPC Córdoba'!Y$13*100</f>
        <v>643741.93941572809</v>
      </c>
      <c r="Z21" s="52">
        <f>'Haberes medios - Corrientes'!Z21/'IPC Córdoba'!Z$13*100</f>
        <v>623322.69957544876</v>
      </c>
      <c r="AA21" s="51">
        <f>'Haberes medios - Corrientes'!AA21/'IPC Córdoba'!AA$13*100</f>
        <v>601410.12153232051</v>
      </c>
      <c r="AB21" s="52">
        <f>'Haberes medios - Corrientes'!AB21/'IPC Córdoba'!AB$13*100</f>
        <v>558962.7515936977</v>
      </c>
      <c r="AC21" s="52">
        <f>'Haberes medios - Corrientes'!AC21/'IPC Córdoba'!AC$13*100</f>
        <v>601063.88343694038</v>
      </c>
      <c r="AD21" s="53">
        <f>'Haberes medios - Corrientes'!AD21/'IPC Córdoba'!AD$13*100</f>
        <v>626932.4121615144</v>
      </c>
      <c r="AE21" s="52">
        <f>'Haberes medios - Corrientes'!AE21/'IPC Córdoba'!AE$13*100</f>
        <v>562386.35231925698</v>
      </c>
      <c r="AF21" s="52">
        <f>'Haberes medios - Corrientes'!AF21/'IPC Córdoba'!AF$13*100</f>
        <v>535877.46240508009</v>
      </c>
      <c r="AG21" s="52">
        <f>'Haberes medios - Corrientes'!AG21/'IPC Córdoba'!AG$13*100</f>
        <v>627121.86678318889</v>
      </c>
      <c r="AH21" s="52">
        <f>'Haberes medios - Corrientes'!AH21/'IPC Córdoba'!AH$13*100</f>
        <v>657244.37803632393</v>
      </c>
      <c r="AI21" s="51">
        <f>'Haberes medios - Corrientes'!AI21/'IPC Córdoba'!AI$13*100</f>
        <v>592740.97270959639</v>
      </c>
      <c r="AJ21" s="52">
        <f>'Haberes medios - Corrientes'!AJ21/'IPC Córdoba'!AJ$13*100</f>
        <v>535699.40898959571</v>
      </c>
      <c r="AK21" s="52">
        <f>'Haberes medios - Corrientes'!AK21/'IPC Córdoba'!AK$13*100</f>
        <v>546530.12200807477</v>
      </c>
      <c r="AL21" s="52">
        <f>'Haberes medios - Corrientes'!AL21/'IPC Córdoba'!AL$13*100</f>
        <v>488626.57989630208</v>
      </c>
      <c r="AM21" s="51">
        <f>'Haberes medios - Corrientes'!AM21/'IPC Córdoba'!AM$13*100</f>
        <v>426626.18844696245</v>
      </c>
      <c r="AN21" s="52">
        <f>'Haberes medios - Corrientes'!AN21/'IPC Córdoba'!AN$13*100</f>
        <v>404664.72140009218</v>
      </c>
      <c r="AO21" s="52">
        <f>'Haberes medios - Corrientes'!AO21/'IPC Córdoba'!AO$13*100</f>
        <v>444858.79880248755</v>
      </c>
      <c r="AP21" s="53">
        <f>'Haberes medios - Corrientes'!AP21/'IPC Córdoba'!AP$13*100</f>
        <v>451221.44730388524</v>
      </c>
    </row>
    <row r="22" spans="2:42" x14ac:dyDescent="0.3">
      <c r="B22" s="12" t="s">
        <v>40</v>
      </c>
      <c r="C22" s="51">
        <f>'Haberes medios - Corrientes'!C22/'IPC Córdoba'!C$13*100</f>
        <v>570623.2340535702</v>
      </c>
      <c r="D22" s="52">
        <f>'Haberes medios - Corrientes'!D22/'IPC Córdoba'!D$13*100</f>
        <v>558541.72302743106</v>
      </c>
      <c r="E22" s="52">
        <f>'Haberes medios - Corrientes'!E22/'IPC Córdoba'!E$13*100</f>
        <v>592454.7996925445</v>
      </c>
      <c r="F22" s="53">
        <f>'Haberes medios - Corrientes'!F22/'IPC Córdoba'!F$13*100</f>
        <v>561382.46314885316</v>
      </c>
      <c r="G22" s="51">
        <f>'Haberes medios - Corrientes'!G22/'IPC Córdoba'!G$13*100</f>
        <v>604215.69245192397</v>
      </c>
      <c r="H22" s="52">
        <f>'Haberes medios - Corrientes'!H22/'IPC Córdoba'!H$13*100</f>
        <v>579689.92416672967</v>
      </c>
      <c r="I22" s="52">
        <f>'Haberes medios - Corrientes'!I22/'IPC Córdoba'!I$13*100</f>
        <v>574127.59632161283</v>
      </c>
      <c r="J22" s="53">
        <f>'Haberes medios - Corrientes'!J22/'IPC Córdoba'!J$13*100</f>
        <v>573156.87396014039</v>
      </c>
      <c r="K22" s="51">
        <f>'Haberes medios - Corrientes'!K22/'IPC Córdoba'!K$13*100</f>
        <v>595149.63261983613</v>
      </c>
      <c r="L22" s="52">
        <f>'Haberes medios - Corrientes'!L22/'IPC Córdoba'!L$13*100</f>
        <v>598670.41006786644</v>
      </c>
      <c r="M22" s="52">
        <f>'Haberes medios - Corrientes'!M22/'IPC Córdoba'!M$13*100</f>
        <v>619516.84806424065</v>
      </c>
      <c r="N22" s="53">
        <f>'Haberes medios - Corrientes'!N22/'IPC Córdoba'!N$13*100</f>
        <v>591718.57954283128</v>
      </c>
      <c r="O22" s="52">
        <f>'Haberes medios - Corrientes'!O22/'IPC Córdoba'!O$13*100</f>
        <v>606909.62864521984</v>
      </c>
      <c r="P22" s="52">
        <f>'Haberes medios - Corrientes'!P22/'IPC Córdoba'!P$13*100</f>
        <v>607064.29511488578</v>
      </c>
      <c r="Q22" s="52">
        <f>'Haberes medios - Corrientes'!Q22/'IPC Córdoba'!Q$13*100</f>
        <v>572938.52445776341</v>
      </c>
      <c r="R22" s="52">
        <f>'Haberes medios - Corrientes'!R22/'IPC Córdoba'!R$13*100</f>
        <v>546537.96961293125</v>
      </c>
      <c r="S22" s="51">
        <f>'Haberes medios - Corrientes'!S22/'IPC Córdoba'!S$13*100</f>
        <v>534832.72948786721</v>
      </c>
      <c r="T22" s="52">
        <f>'Haberes medios - Corrientes'!T22/'IPC Córdoba'!T$13*100</f>
        <v>529812.82227205194</v>
      </c>
      <c r="U22" s="52">
        <f>'Haberes medios - Corrientes'!U22/'IPC Córdoba'!U$13*100</f>
        <v>540454.74901011831</v>
      </c>
      <c r="V22" s="53">
        <f>'Haberes medios - Corrientes'!V22/'IPC Córdoba'!V$13*100</f>
        <v>567196.95026587159</v>
      </c>
      <c r="W22" s="52">
        <f>'Haberes medios - Corrientes'!W22/'IPC Córdoba'!W$13*100</f>
        <v>547991.39519955439</v>
      </c>
      <c r="X22" s="52">
        <f>'Haberes medios - Corrientes'!X22/'IPC Córdoba'!X$13*100</f>
        <v>533067.29186030256</v>
      </c>
      <c r="Y22" s="52">
        <f>'Haberes medios - Corrientes'!Y22/'IPC Córdoba'!Y$13*100</f>
        <v>514341.94443535036</v>
      </c>
      <c r="Z22" s="52">
        <f>'Haberes medios - Corrientes'!Z22/'IPC Córdoba'!Z$13*100</f>
        <v>495548.65158443426</v>
      </c>
      <c r="AA22" s="51">
        <f>'Haberes medios - Corrientes'!AA22/'IPC Córdoba'!AA$13*100</f>
        <v>479926.66489976255</v>
      </c>
      <c r="AB22" s="52">
        <f>'Haberes medios - Corrientes'!AB22/'IPC Córdoba'!AB$13*100</f>
        <v>447258.76432416082</v>
      </c>
      <c r="AC22" s="52">
        <f>'Haberes medios - Corrientes'!AC22/'IPC Córdoba'!AC$13*100</f>
        <v>486077.36537762202</v>
      </c>
      <c r="AD22" s="53">
        <f>'Haberes medios - Corrientes'!AD22/'IPC Córdoba'!AD$13*100</f>
        <v>504944.89267994394</v>
      </c>
      <c r="AE22" s="52">
        <f>'Haberes medios - Corrientes'!AE22/'IPC Córdoba'!AE$13*100</f>
        <v>447751.20225363597</v>
      </c>
      <c r="AF22" s="52">
        <f>'Haberes medios - Corrientes'!AF22/'IPC Córdoba'!AF$13*100</f>
        <v>426939.22454322211</v>
      </c>
      <c r="AG22" s="52">
        <f>'Haberes medios - Corrientes'!AG22/'IPC Córdoba'!AG$13*100</f>
        <v>480047.18882170401</v>
      </c>
      <c r="AH22" s="52">
        <f>'Haberes medios - Corrientes'!AH22/'IPC Córdoba'!AH$13*100</f>
        <v>515955.90014714852</v>
      </c>
      <c r="AI22" s="51">
        <f>'Haberes medios - Corrientes'!AI22/'IPC Córdoba'!AI$13*100</f>
        <v>460889.18413676973</v>
      </c>
      <c r="AJ22" s="52">
        <f>'Haberes medios - Corrientes'!AJ22/'IPC Córdoba'!AJ$13*100</f>
        <v>455357.42430998478</v>
      </c>
      <c r="AK22" s="52">
        <f>'Haberes medios - Corrientes'!AK22/'IPC Córdoba'!AK$13*100</f>
        <v>422703.39259641513</v>
      </c>
      <c r="AL22" s="52">
        <f>'Haberes medios - Corrientes'!AL22/'IPC Córdoba'!AL$13*100</f>
        <v>365041.71562292596</v>
      </c>
      <c r="AM22" s="51">
        <f>'Haberes medios - Corrientes'!AM22/'IPC Córdoba'!AM$13*100</f>
        <v>320793.59405515954</v>
      </c>
      <c r="AN22" s="52">
        <f>'Haberes medios - Corrientes'!AN22/'IPC Córdoba'!AN$13*100</f>
        <v>310535.24736895383</v>
      </c>
      <c r="AO22" s="52">
        <f>'Haberes medios - Corrientes'!AO22/'IPC Córdoba'!AO$13*100</f>
        <v>339559.20567156468</v>
      </c>
      <c r="AP22" s="53">
        <f>'Haberes medios - Corrientes'!AP22/'IPC Córdoba'!AP$13*100</f>
        <v>342711.85396606015</v>
      </c>
    </row>
    <row r="23" spans="2:42" x14ac:dyDescent="0.3">
      <c r="B23" s="40" t="s">
        <v>42</v>
      </c>
      <c r="C23" s="60">
        <f>'Haberes medios - Corrientes'!C23/'IPC Córdoba'!C$13*100</f>
        <v>792623.71979608457</v>
      </c>
      <c r="D23" s="60">
        <f>'Haberes medios - Corrientes'!D23/'IPC Córdoba'!D$13*100</f>
        <v>854990.76277138526</v>
      </c>
      <c r="E23" s="60">
        <f>'Haberes medios - Corrientes'!E23/'IPC Córdoba'!E$13*100</f>
        <v>810668.31952812383</v>
      </c>
      <c r="F23" s="63">
        <f>'Haberes medios - Corrientes'!F23/'IPC Córdoba'!F$13*100</f>
        <v>832530.7467568526</v>
      </c>
      <c r="G23" s="60">
        <f>'Haberes medios - Corrientes'!G23/'IPC Córdoba'!G$13*100</f>
        <v>870094.78046550159</v>
      </c>
      <c r="H23" s="60">
        <f>'Haberes medios - Corrientes'!H23/'IPC Córdoba'!H$13*100</f>
        <v>777448.62901805458</v>
      </c>
      <c r="I23" s="60">
        <f>'Haberes medios - Corrientes'!I23/'IPC Córdoba'!I$13*100</f>
        <v>751137.68787332776</v>
      </c>
      <c r="J23" s="63">
        <f>'Haberes medios - Corrientes'!J23/'IPC Córdoba'!J$13*100</f>
        <v>822844.68401273154</v>
      </c>
      <c r="K23" s="60">
        <f>'Haberes medios - Corrientes'!K23/'IPC Córdoba'!K$13*100</f>
        <v>770986.99731745932</v>
      </c>
      <c r="L23" s="60">
        <f>'Haberes medios - Corrientes'!L23/'IPC Córdoba'!L$13*100</f>
        <v>852697.93362524488</v>
      </c>
      <c r="M23" s="60">
        <f>'Haberes medios - Corrientes'!M23/'IPC Córdoba'!M$13*100</f>
        <v>819900.81821414875</v>
      </c>
      <c r="N23" s="63">
        <f>'Haberes medios - Corrientes'!N23/'IPC Córdoba'!N$13*100</f>
        <v>874719.19030601927</v>
      </c>
      <c r="O23" s="61">
        <f>'Haberes medios - Corrientes'!O23/'IPC Córdoba'!O$13*100</f>
        <v>825082.43493944372</v>
      </c>
      <c r="P23" s="60">
        <f>'Haberes medios - Corrientes'!P23/'IPC Córdoba'!P$13*100</f>
        <v>851532.21237537533</v>
      </c>
      <c r="Q23" s="60">
        <f>'Haberes medios - Corrientes'!Q23/'IPC Córdoba'!Q$13*100</f>
        <v>720698.2597809271</v>
      </c>
      <c r="R23" s="60">
        <f>'Haberes medios - Corrientes'!R23/'IPC Córdoba'!R$13*100</f>
        <v>785424.40538808855</v>
      </c>
      <c r="S23" s="60">
        <f>'Haberes medios - Corrientes'!S23/'IPC Córdoba'!S$13*100</f>
        <v>708616.62603745807</v>
      </c>
      <c r="T23" s="60">
        <f>'Haberes medios - Corrientes'!T23/'IPC Córdoba'!T$13*100</f>
        <v>799390.59103010991</v>
      </c>
      <c r="U23" s="60">
        <f>'Haberes medios - Corrientes'!U23/'IPC Córdoba'!U$13*100</f>
        <v>717538.14630383067</v>
      </c>
      <c r="V23" s="63">
        <f>'Haberes medios - Corrientes'!V23/'IPC Córdoba'!V$13*100</f>
        <v>755606.76635139796</v>
      </c>
      <c r="W23" s="61">
        <f>'Haberes medios - Corrientes'!W23/'IPC Córdoba'!W$13*100</f>
        <v>700026.78380723961</v>
      </c>
      <c r="X23" s="60">
        <f>'Haberes medios - Corrientes'!X23/'IPC Córdoba'!X$13*100</f>
        <v>679146.8589788602</v>
      </c>
      <c r="Y23" s="60">
        <f>'Haberes medios - Corrientes'!Y23/'IPC Córdoba'!Y$13*100</f>
        <v>641474.96776862303</v>
      </c>
      <c r="Z23" s="60">
        <f>'Haberes medios - Corrientes'!Z23/'IPC Córdoba'!Z$13*100</f>
        <v>660644.87129471172</v>
      </c>
      <c r="AA23" s="60">
        <f>'Haberes medios - Corrientes'!AA23/'IPC Córdoba'!AA$13*100</f>
        <v>581203.94832157786</v>
      </c>
      <c r="AB23" s="60">
        <f>'Haberes medios - Corrientes'!AB23/'IPC Córdoba'!AB$13*100</f>
        <v>604261.12246570527</v>
      </c>
      <c r="AC23" s="60">
        <f>'Haberes medios - Corrientes'!AC23/'IPC Córdoba'!AC$13*100</f>
        <v>659291.6156558228</v>
      </c>
      <c r="AD23" s="63">
        <f>'Haberes medios - Corrientes'!AD23/'IPC Córdoba'!AD$13*100</f>
        <v>701594.05255881581</v>
      </c>
      <c r="AE23" s="61">
        <f>'Haberes medios - Corrientes'!AE23/'IPC Córdoba'!AE$13*100</f>
        <v>649181.27312434488</v>
      </c>
      <c r="AF23" s="61">
        <f>'Haberes medios - Corrientes'!AF23/'IPC Córdoba'!AF$13*100</f>
        <v>559636.20851559076</v>
      </c>
      <c r="AG23" s="61">
        <f>'Haberes medios - Corrientes'!AG23/'IPC Córdoba'!AG$13*100</f>
        <v>539728.76176621404</v>
      </c>
      <c r="AH23" s="61">
        <f>'Haberes medios - Corrientes'!AH23/'IPC Córdoba'!AH$13*100</f>
        <v>582422.06100234808</v>
      </c>
      <c r="AI23" s="60">
        <f>'Haberes medios - Corrientes'!AI23/'IPC Córdoba'!AI$13*100</f>
        <v>592488.09661301831</v>
      </c>
      <c r="AJ23" s="61">
        <f>'Haberes medios - Corrientes'!AJ23/'IPC Córdoba'!AJ$13*100</f>
        <v>604510.11250673467</v>
      </c>
      <c r="AK23" s="61">
        <f>'Haberes medios - Corrientes'!AK23/'IPC Córdoba'!AK$13*100</f>
        <v>554338.01761415694</v>
      </c>
      <c r="AL23" s="61">
        <f>'Haberes medios - Corrientes'!AL23/'IPC Córdoba'!AL$13*100</f>
        <v>450524.91680255305</v>
      </c>
      <c r="AM23" s="60">
        <f>'Haberes medios - Corrientes'!AM23/'IPC Córdoba'!AM$13*100</f>
        <v>397073.33678614034</v>
      </c>
      <c r="AN23" s="61">
        <f>'Haberes medios - Corrientes'!AN23/'IPC Córdoba'!AN$13*100</f>
        <v>404254.15796024003</v>
      </c>
      <c r="AO23" s="61">
        <f>'Haberes medios - Corrientes'!AO23/'IPC Córdoba'!AO$13*100</f>
        <v>438067.42330232763</v>
      </c>
      <c r="AP23" s="62">
        <f>'Haberes medios - Corrientes'!AP23/'IPC Córdoba'!AP$13*100</f>
        <v>451217.7109283196</v>
      </c>
    </row>
    <row r="24" spans="2:42" x14ac:dyDescent="0.3">
      <c r="B24" s="12" t="s">
        <v>43</v>
      </c>
      <c r="C24" s="51">
        <f>'Haberes medios - Corrientes'!C24/'IPC Córdoba'!C$13*100</f>
        <v>923613.42148515722</v>
      </c>
      <c r="D24" s="52">
        <f>'Haberes medios - Corrientes'!D24/'IPC Córdoba'!D$13*100</f>
        <v>996272.93546672468</v>
      </c>
      <c r="E24" s="52">
        <f>'Haberes medios - Corrientes'!E24/'IPC Córdoba'!E$13*100</f>
        <v>943979.877785719</v>
      </c>
      <c r="F24" s="53">
        <f>'Haberes medios - Corrientes'!F24/'IPC Córdoba'!F$13*100</f>
        <v>967618.95312780887</v>
      </c>
      <c r="G24" s="51">
        <f>'Haberes medios - Corrientes'!G24/'IPC Córdoba'!G$13*100</f>
        <v>1012478.7768461186</v>
      </c>
      <c r="H24" s="52">
        <f>'Haberes medios - Corrientes'!H24/'IPC Córdoba'!H$13*100</f>
        <v>904845.54972303938</v>
      </c>
      <c r="I24" s="52">
        <f>'Haberes medios - Corrientes'!I24/'IPC Córdoba'!I$13*100</f>
        <v>873215.75990462676</v>
      </c>
      <c r="J24" s="53">
        <f>'Haberes medios - Corrientes'!J24/'IPC Córdoba'!J$13*100</f>
        <v>954602.56708608626</v>
      </c>
      <c r="K24" s="51">
        <f>'Haberes medios - Corrientes'!K24/'IPC Córdoba'!K$13*100</f>
        <v>893591.20832187252</v>
      </c>
      <c r="L24" s="52">
        <f>'Haberes medios - Corrientes'!L24/'IPC Córdoba'!L$13*100</f>
        <v>985908.97087321663</v>
      </c>
      <c r="M24" s="52">
        <f>'Haberes medios - Corrientes'!M24/'IPC Córdoba'!M$13*100</f>
        <v>947007.34722481447</v>
      </c>
      <c r="N24" s="53">
        <f>'Haberes medios - Corrientes'!N24/'IPC Córdoba'!N$13*100</f>
        <v>1009880.1411188596</v>
      </c>
      <c r="O24" s="52">
        <f>'Haberes medios - Corrientes'!O24/'IPC Córdoba'!O$13*100</f>
        <v>952865.74987543258</v>
      </c>
      <c r="P24" s="52">
        <f>'Haberes medios - Corrientes'!P24/'IPC Córdoba'!P$13*100</f>
        <v>980344.4140149639</v>
      </c>
      <c r="Q24" s="52">
        <f>'Haberes medios - Corrientes'!Q24/'IPC Córdoba'!Q$13*100</f>
        <v>868756.04984066635</v>
      </c>
      <c r="R24" s="52">
        <f>'Haberes medios - Corrientes'!R24/'IPC Córdoba'!R$13*100</f>
        <v>901387.14582431258</v>
      </c>
      <c r="S24" s="51">
        <f>'Haberes medios - Corrientes'!S24/'IPC Córdoba'!S$13*100</f>
        <v>813243.83044891409</v>
      </c>
      <c r="T24" s="52">
        <f>'Haberes medios - Corrientes'!T24/'IPC Córdoba'!T$13*100</f>
        <v>913690.61280008976</v>
      </c>
      <c r="U24" s="52">
        <f>'Haberes medios - Corrientes'!U24/'IPC Córdoba'!U$13*100</f>
        <v>820822.42960824247</v>
      </c>
      <c r="V24" s="53">
        <f>'Haberes medios - Corrientes'!V24/'IPC Córdoba'!V$13*100</f>
        <v>861853.07944224565</v>
      </c>
      <c r="W24" s="52">
        <f>'Haberes medios - Corrientes'!W24/'IPC Córdoba'!W$13*100</f>
        <v>799949.20413863868</v>
      </c>
      <c r="X24" s="52">
        <f>'Haberes medios - Corrientes'!X24/'IPC Córdoba'!X$13*100</f>
        <v>775324.54693616298</v>
      </c>
      <c r="Y24" s="52">
        <f>'Haberes medios - Corrientes'!Y24/'IPC Córdoba'!Y$13*100</f>
        <v>731101.51799091545</v>
      </c>
      <c r="Z24" s="52">
        <f>'Haberes medios - Corrientes'!Z24/'IPC Córdoba'!Z$13*100</f>
        <v>752058.42092078063</v>
      </c>
      <c r="AA24" s="51">
        <f>'Haberes medios - Corrientes'!AA24/'IPC Córdoba'!AA$13*100</f>
        <v>660068.4527935331</v>
      </c>
      <c r="AB24" s="52">
        <f>'Haberes medios - Corrientes'!AB24/'IPC Córdoba'!AB$13*100</f>
        <v>683478.25035362307</v>
      </c>
      <c r="AC24" s="52">
        <f>'Haberes medios - Corrientes'!AC24/'IPC Córdoba'!AC$13*100</f>
        <v>747016.05504580925</v>
      </c>
      <c r="AD24" s="53">
        <f>'Haberes medios - Corrientes'!AD24/'IPC Córdoba'!AD$13*100</f>
        <v>793112.2730717425</v>
      </c>
      <c r="AE24" s="52">
        <f>'Haberes medios - Corrientes'!AE24/'IPC Córdoba'!AE$13*100</f>
        <v>735001.18772392988</v>
      </c>
      <c r="AF24" s="52">
        <f>'Haberes medios - Corrientes'!AF24/'IPC Córdoba'!AF$13*100</f>
        <v>634233.54553035449</v>
      </c>
      <c r="AG24" s="52">
        <f>'Haberes medios - Corrientes'!AG24/'IPC Córdoba'!AG$13*100</f>
        <v>611811.3319067288</v>
      </c>
      <c r="AH24" s="52">
        <f>'Haberes medios - Corrientes'!AH24/'IPC Córdoba'!AH$13*100</f>
        <v>653795.35762330156</v>
      </c>
      <c r="AI24" s="51">
        <f>'Haberes medios - Corrientes'!AI24/'IPC Córdoba'!AI$13*100</f>
        <v>668728.98400204303</v>
      </c>
      <c r="AJ24" s="52">
        <f>'Haberes medios - Corrientes'!AJ24/'IPC Córdoba'!AJ$13*100</f>
        <v>685928.07989722909</v>
      </c>
      <c r="AK24" s="52">
        <f>'Haberes medios - Corrientes'!AK24/'IPC Córdoba'!AK$13*100</f>
        <v>628012.00534813374</v>
      </c>
      <c r="AL24" s="52">
        <f>'Haberes medios - Corrientes'!AL24/'IPC Córdoba'!AL$13*100</f>
        <v>511935.66201598296</v>
      </c>
      <c r="AM24" s="51">
        <f>'Haberes medios - Corrientes'!AM24/'IPC Córdoba'!AM$13*100</f>
        <v>450128.51385656086</v>
      </c>
      <c r="AN24" s="52">
        <f>'Haberes medios - Corrientes'!AN24/'IPC Córdoba'!AN$13*100</f>
        <v>457746.82023575745</v>
      </c>
      <c r="AO24" s="52">
        <f>'Haberes medios - Corrientes'!AO24/'IPC Córdoba'!AO$13*100</f>
        <v>496595.9083773396</v>
      </c>
      <c r="AP24" s="53">
        <f>'Haberes medios - Corrientes'!AP24/'IPC Córdoba'!AP$13*100</f>
        <v>511234.87507692305</v>
      </c>
    </row>
    <row r="25" spans="2:42" x14ac:dyDescent="0.3">
      <c r="B25" s="12" t="s">
        <v>44</v>
      </c>
      <c r="C25" s="51">
        <f>'Haberes medios - Corrientes'!C25/'IPC Córdoba'!C$13*100</f>
        <v>634456.42016911018</v>
      </c>
      <c r="D25" s="52">
        <f>'Haberes medios - Corrientes'!D25/'IPC Córdoba'!D$13*100</f>
        <v>681459.39848254435</v>
      </c>
      <c r="E25" s="52">
        <f>'Haberes medios - Corrientes'!E25/'IPC Córdoba'!E$13*100</f>
        <v>646026.94662006269</v>
      </c>
      <c r="F25" s="53">
        <f>'Haberes medios - Corrientes'!F25/'IPC Córdoba'!F$13*100</f>
        <v>665409.64833625662</v>
      </c>
      <c r="G25" s="51">
        <f>'Haberes medios - Corrientes'!G25/'IPC Córdoba'!G$13*100</f>
        <v>692408.96680043428</v>
      </c>
      <c r="H25" s="52">
        <f>'Haberes medios - Corrientes'!H25/'IPC Córdoba'!H$13*100</f>
        <v>616994.92438606557</v>
      </c>
      <c r="I25" s="52">
        <f>'Haberes medios - Corrientes'!I25/'IPC Córdoba'!I$13*100</f>
        <v>597244.45791877748</v>
      </c>
      <c r="J25" s="53">
        <f>'Haberes medios - Corrientes'!J25/'IPC Córdoba'!J$13*100</f>
        <v>653106.77058727096</v>
      </c>
      <c r="K25" s="51">
        <f>'Haberes medios - Corrientes'!K25/'IPC Córdoba'!K$13*100</f>
        <v>610812.84095262957</v>
      </c>
      <c r="L25" s="52">
        <f>'Haberes medios - Corrientes'!L25/'IPC Córdoba'!L$13*100</f>
        <v>676480.53586714715</v>
      </c>
      <c r="M25" s="52">
        <f>'Haberes medios - Corrientes'!M25/'IPC Córdoba'!M$13*100</f>
        <v>647600.85666635737</v>
      </c>
      <c r="N25" s="53">
        <f>'Haberes medios - Corrientes'!N25/'IPC Córdoba'!N$13*100</f>
        <v>690994.59553833248</v>
      </c>
      <c r="O25" s="52">
        <f>'Haberes medios - Corrientes'!O25/'IPC Córdoba'!O$13*100</f>
        <v>649157.49902757071</v>
      </c>
      <c r="P25" s="52">
        <f>'Haberes medios - Corrientes'!P25/'IPC Córdoba'!P$13*100</f>
        <v>671731.84758678323</v>
      </c>
      <c r="Q25" s="52">
        <f>'Haberes medios - Corrientes'!Q25/'IPC Córdoba'!Q$13*100</f>
        <v>514371.46603829833</v>
      </c>
      <c r="R25" s="52">
        <f>'Haberes medios - Corrientes'!R25/'IPC Córdoba'!R$13*100</f>
        <v>622467.6320125272</v>
      </c>
      <c r="S25" s="51">
        <f>'Haberes medios - Corrientes'!S25/'IPC Córdoba'!S$13*100</f>
        <v>558327.37708904338</v>
      </c>
      <c r="T25" s="52">
        <f>'Haberes medios - Corrientes'!T25/'IPC Córdoba'!T$13*100</f>
        <v>632476.27352474234</v>
      </c>
      <c r="U25" s="52">
        <f>'Haberes medios - Corrientes'!U25/'IPC Córdoba'!U$13*100</f>
        <v>564144.47897615959</v>
      </c>
      <c r="V25" s="53">
        <f>'Haberes medios - Corrientes'!V25/'IPC Córdoba'!V$13*100</f>
        <v>596357.75738756498</v>
      </c>
      <c r="W25" s="52">
        <f>'Haberes medios - Corrientes'!W25/'IPC Córdoba'!W$13*100</f>
        <v>550367.69807493093</v>
      </c>
      <c r="X25" s="52">
        <f>'Haberes medios - Corrientes'!X25/'IPC Córdoba'!X$13*100</f>
        <v>533419.81097156357</v>
      </c>
      <c r="Y25" s="52">
        <f>'Haberes medios - Corrientes'!Y25/'IPC Córdoba'!Y$13*100</f>
        <v>503208.39085265971</v>
      </c>
      <c r="Z25" s="52">
        <f>'Haberes medios - Corrientes'!Z25/'IPC Córdoba'!Z$13*100</f>
        <v>517243.05713269988</v>
      </c>
      <c r="AA25" s="51">
        <f>'Haberes medios - Corrientes'!AA25/'IPC Córdoba'!AA$13*100</f>
        <v>454435.24540771532</v>
      </c>
      <c r="AB25" s="52">
        <f>'Haberes medios - Corrientes'!AB25/'IPC Córdoba'!AB$13*100</f>
        <v>473759.43672744604</v>
      </c>
      <c r="AC25" s="52">
        <f>'Haberes medios - Corrientes'!AC25/'IPC Córdoba'!AC$13*100</f>
        <v>517298.62063433701</v>
      </c>
      <c r="AD25" s="53">
        <f>'Haberes medios - Corrientes'!AD25/'IPC Córdoba'!AD$13*100</f>
        <v>553532.08567171264</v>
      </c>
      <c r="AE25" s="52">
        <f>'Haberes medios - Corrientes'!AE25/'IPC Córdoba'!AE$13*100</f>
        <v>508524.04875293211</v>
      </c>
      <c r="AF25" s="52">
        <f>'Haberes medios - Corrientes'!AF25/'IPC Córdoba'!AF$13*100</f>
        <v>436546.47191315691</v>
      </c>
      <c r="AG25" s="52">
        <f>'Haberes medios - Corrientes'!AG25/'IPC Córdoba'!AG$13*100</f>
        <v>420843.39364086965</v>
      </c>
      <c r="AH25" s="52">
        <f>'Haberes medios - Corrientes'!AH25/'IPC Córdoba'!AH$13*100</f>
        <v>464706.4936112205</v>
      </c>
      <c r="AI25" s="51">
        <f>'Haberes medios - Corrientes'!AI25/'IPC Córdoba'!AI$13*100</f>
        <v>464485.82838041778</v>
      </c>
      <c r="AJ25" s="52">
        <f>'Haberes medios - Corrientes'!AJ25/'IPC Córdoba'!AJ$13*100</f>
        <v>468375.76918176812</v>
      </c>
      <c r="AK25" s="52">
        <f>'Haberes medios - Corrientes'!AK25/'IPC Córdoba'!AK$13*100</f>
        <v>428988.24695276498</v>
      </c>
      <c r="AL25" s="52">
        <f>'Haberes medios - Corrientes'!AL25/'IPC Córdoba'!AL$13*100</f>
        <v>347386.3575338439</v>
      </c>
      <c r="AM25" s="51">
        <f>'Haberes medios - Corrientes'!AM25/'IPC Córdoba'!AM$13*100</f>
        <v>306007.6300637644</v>
      </c>
      <c r="AN25" s="52">
        <f>'Haberes medios - Corrientes'!AN25/'IPC Córdoba'!AN$13*100</f>
        <v>312405.02080549311</v>
      </c>
      <c r="AO25" s="52">
        <f>'Haberes medios - Corrientes'!AO25/'IPC Córdoba'!AO$13*100</f>
        <v>336772.95288817078</v>
      </c>
      <c r="AP25" s="53">
        <f>'Haberes medios - Corrientes'!AP25/'IPC Córdoba'!AP$13*100</f>
        <v>346123</v>
      </c>
    </row>
    <row r="26" spans="2:42" x14ac:dyDescent="0.3">
      <c r="B26" s="40" t="s">
        <v>45</v>
      </c>
      <c r="C26" s="60">
        <f>'Haberes medios - Corrientes'!C26/'IPC Córdoba'!C$13*100</f>
        <v>729247.29765641282</v>
      </c>
      <c r="D26" s="60">
        <f>'Haberes medios - Corrientes'!D26/'IPC Córdoba'!D$13*100</f>
        <v>693476.41225689161</v>
      </c>
      <c r="E26" s="60">
        <f>'Haberes medios - Corrientes'!E26/'IPC Córdoba'!E$13*100</f>
        <v>740351.11626775528</v>
      </c>
      <c r="F26" s="63">
        <f>'Haberes medios - Corrientes'!F26/'IPC Córdoba'!F$13*100</f>
        <v>675982.83945301897</v>
      </c>
      <c r="G26" s="60">
        <f>'Haberes medios - Corrientes'!G26/'IPC Córdoba'!G$13*100</f>
        <v>712296.6249427672</v>
      </c>
      <c r="H26" s="60">
        <f>'Haberes medios - Corrientes'!H26/'IPC Córdoba'!H$13*100</f>
        <v>632847.30703408155</v>
      </c>
      <c r="I26" s="60">
        <f>'Haberes medios - Corrientes'!I26/'IPC Córdoba'!I$13*100</f>
        <v>728082.59567913832</v>
      </c>
      <c r="J26" s="63">
        <f>'Haberes medios - Corrientes'!J26/'IPC Córdoba'!J$13*100</f>
        <v>688535.75005018397</v>
      </c>
      <c r="K26" s="60">
        <f>'Haberes medios - Corrientes'!K26/'IPC Córdoba'!K$13*100</f>
        <v>695574.55821649998</v>
      </c>
      <c r="L26" s="60">
        <f>'Haberes medios - Corrientes'!L26/'IPC Córdoba'!L$13*100</f>
        <v>664981.18785281782</v>
      </c>
      <c r="M26" s="60">
        <f>'Haberes medios - Corrientes'!M26/'IPC Córdoba'!M$13*100</f>
        <v>717208.33592643146</v>
      </c>
      <c r="N26" s="63">
        <f>'Haberes medios - Corrientes'!N26/'IPC Córdoba'!N$13*100</f>
        <v>672550.69468581467</v>
      </c>
      <c r="O26" s="61">
        <f>'Haberes medios - Corrientes'!O26/'IPC Córdoba'!O$13*100</f>
        <v>665294.24705922406</v>
      </c>
      <c r="P26" s="60">
        <f>'Haberes medios - Corrientes'!P26/'IPC Córdoba'!P$13*100</f>
        <v>648091.4834823428</v>
      </c>
      <c r="Q26" s="60">
        <f>'Haberes medios - Corrientes'!Q26/'IPC Córdoba'!Q$13*100</f>
        <v>610456.10386619961</v>
      </c>
      <c r="R26" s="60">
        <f>'Haberes medios - Corrientes'!R26/'IPC Córdoba'!R$13*100</f>
        <v>588638.69228215213</v>
      </c>
      <c r="S26" s="60">
        <f>'Haberes medios - Corrientes'!S26/'IPC Córdoba'!S$13*100</f>
        <v>587556.34460340848</v>
      </c>
      <c r="T26" s="60">
        <f>'Haberes medios - Corrientes'!T26/'IPC Córdoba'!T$13*100</f>
        <v>598185.64989874267</v>
      </c>
      <c r="U26" s="60">
        <f>'Haberes medios - Corrientes'!U26/'IPC Córdoba'!U$13*100</f>
        <v>597404.91115588928</v>
      </c>
      <c r="V26" s="63">
        <f>'Haberes medios - Corrientes'!V26/'IPC Córdoba'!V$13*100</f>
        <v>583567.76206497056</v>
      </c>
      <c r="W26" s="61">
        <f>'Haberes medios - Corrientes'!W26/'IPC Córdoba'!W$13*100</f>
        <v>585456.92745767243</v>
      </c>
      <c r="X26" s="60">
        <f>'Haberes medios - Corrientes'!X26/'IPC Córdoba'!X$13*100</f>
        <v>593895.32860625756</v>
      </c>
      <c r="Y26" s="60">
        <f>'Haberes medios - Corrientes'!Y26/'IPC Córdoba'!Y$13*100</f>
        <v>606306.1705217628</v>
      </c>
      <c r="Z26" s="60">
        <f>'Haberes medios - Corrientes'!Z26/'IPC Córdoba'!Z$13*100</f>
        <v>568921.98105051357</v>
      </c>
      <c r="AA26" s="60">
        <f>'Haberes medios - Corrientes'!AA26/'IPC Córdoba'!AA$13*100</f>
        <v>533389.88520819135</v>
      </c>
      <c r="AB26" s="60">
        <f>'Haberes medios - Corrientes'!AB26/'IPC Córdoba'!AB$13*100</f>
        <v>509778.24813158461</v>
      </c>
      <c r="AC26" s="60">
        <f>'Haberes medios - Corrientes'!AC26/'IPC Córdoba'!AC$13*100</f>
        <v>557394.02884137549</v>
      </c>
      <c r="AD26" s="63">
        <f>'Haberes medios - Corrientes'!AD26/'IPC Córdoba'!AD$13*100</f>
        <v>570785.38982082601</v>
      </c>
      <c r="AE26" s="61">
        <f>'Haberes medios - Corrientes'!AE26/'IPC Córdoba'!AE$13*100</f>
        <v>576102.73417283583</v>
      </c>
      <c r="AF26" s="61">
        <f>'Haberes medios - Corrientes'!AF26/'IPC Córdoba'!AF$13*100</f>
        <v>548708.58738693618</v>
      </c>
      <c r="AG26" s="61">
        <f>'Haberes medios - Corrientes'!AG26/'IPC Córdoba'!AG$13*100</f>
        <v>518822.67151268525</v>
      </c>
      <c r="AH26" s="61">
        <f>'Haberes medios - Corrientes'!AH26/'IPC Córdoba'!AH$13*100</f>
        <v>522156.00227222685</v>
      </c>
      <c r="AI26" s="60">
        <f>'Haberes medios - Corrientes'!AI26/'IPC Córdoba'!AI$13*100</f>
        <v>519972.7338347265</v>
      </c>
      <c r="AJ26" s="61">
        <f>'Haberes medios - Corrientes'!AJ26/'IPC Córdoba'!AJ$13*100</f>
        <v>486744.86541889101</v>
      </c>
      <c r="AK26" s="61">
        <f>'Haberes medios - Corrientes'!AK26/'IPC Córdoba'!AK$13*100</f>
        <v>446676.14570789528</v>
      </c>
      <c r="AL26" s="61">
        <f>'Haberes medios - Corrientes'!AL26/'IPC Córdoba'!AL$13*100</f>
        <v>348969.84999229619</v>
      </c>
      <c r="AM26" s="60">
        <f>'Haberes medios - Corrientes'!AM26/'IPC Córdoba'!AM$13*100</f>
        <v>286898.64968261938</v>
      </c>
      <c r="AN26" s="61">
        <f>'Haberes medios - Corrientes'!AN26/'IPC Córdoba'!AN$13*100</f>
        <v>384500.63359077211</v>
      </c>
      <c r="AO26" s="61">
        <f>'Haberes medios - Corrientes'!AO26/'IPC Córdoba'!AO$13*100</f>
        <v>391576.17494884052</v>
      </c>
      <c r="AP26" s="62">
        <f>'Haberes medios - Corrientes'!AP26/'IPC Córdoba'!AP$13*100</f>
        <v>395310.49685910856</v>
      </c>
    </row>
    <row r="27" spans="2:42" x14ac:dyDescent="0.3">
      <c r="B27" s="12" t="s">
        <v>43</v>
      </c>
      <c r="C27" s="51">
        <f>'Haberes medios - Corrientes'!C27/'IPC Córdoba'!C$13*100</f>
        <v>737913.09114952164</v>
      </c>
      <c r="D27" s="52">
        <f>'Haberes medios - Corrientes'!D27/'IPC Córdoba'!D$13*100</f>
        <v>703812.24064503645</v>
      </c>
      <c r="E27" s="52">
        <f>'Haberes medios - Corrientes'!E27/'IPC Córdoba'!E$13*100</f>
        <v>751535.3427240228</v>
      </c>
      <c r="F27" s="53">
        <f>'Haberes medios - Corrientes'!F27/'IPC Córdoba'!F$13*100</f>
        <v>688544.38258127857</v>
      </c>
      <c r="G27" s="51">
        <f>'Haberes medios - Corrientes'!G27/'IPC Córdoba'!G$13*100</f>
        <v>725214.96589201514</v>
      </c>
      <c r="H27" s="52">
        <f>'Haberes medios - Corrientes'!H27/'IPC Córdoba'!H$13*100</f>
        <v>644520.8353722</v>
      </c>
      <c r="I27" s="52">
        <f>'Haberes medios - Corrientes'!I27/'IPC Córdoba'!I$13*100</f>
        <v>742465.28190948756</v>
      </c>
      <c r="J27" s="53">
        <f>'Haberes medios - Corrientes'!J27/'IPC Córdoba'!J$13*100</f>
        <v>702833.42887536774</v>
      </c>
      <c r="K27" s="51">
        <f>'Haberes medios - Corrientes'!K27/'IPC Córdoba'!K$13*100</f>
        <v>710236.48863611021</v>
      </c>
      <c r="L27" s="52">
        <f>'Haberes medios - Corrientes'!L27/'IPC Córdoba'!L$13*100</f>
        <v>679271.89479924587</v>
      </c>
      <c r="M27" s="52">
        <f>'Haberes medios - Corrientes'!M27/'IPC Córdoba'!M$13*100</f>
        <v>732745.93669513019</v>
      </c>
      <c r="N27" s="53">
        <f>'Haberes medios - Corrientes'!N27/'IPC Córdoba'!N$13*100</f>
        <v>687760.45942274621</v>
      </c>
      <c r="O27" s="52">
        <f>'Haberes medios - Corrientes'!O27/'IPC Córdoba'!O$13*100</f>
        <v>680834.86002683465</v>
      </c>
      <c r="P27" s="52">
        <f>'Haberes medios - Corrientes'!P27/'IPC Córdoba'!P$13*100</f>
        <v>663285.62952474761</v>
      </c>
      <c r="Q27" s="52">
        <f>'Haberes medios - Corrientes'!Q27/'IPC Córdoba'!Q$13*100</f>
        <v>625115.08869362716</v>
      </c>
      <c r="R27" s="52">
        <f>'Haberes medios - Corrientes'!R27/'IPC Córdoba'!R$13*100</f>
        <v>603110.66208419565</v>
      </c>
      <c r="S27" s="51">
        <f>'Haberes medios - Corrientes'!S27/'IPC Córdoba'!S$13*100</f>
        <v>602558.11933864839</v>
      </c>
      <c r="T27" s="52">
        <f>'Haberes medios - Corrientes'!T27/'IPC Córdoba'!T$13*100</f>
        <v>614068.14672403061</v>
      </c>
      <c r="U27" s="52">
        <f>'Haberes medios - Corrientes'!U27/'IPC Córdoba'!U$13*100</f>
        <v>613533.69026111206</v>
      </c>
      <c r="V27" s="53">
        <f>'Haberes medios - Corrientes'!V27/'IPC Córdoba'!V$13*100</f>
        <v>600117.335196089</v>
      </c>
      <c r="W27" s="52">
        <f>'Haberes medios - Corrientes'!W27/'IPC Córdoba'!W$13*100</f>
        <v>601847.10465794767</v>
      </c>
      <c r="X27" s="52">
        <f>'Haberes medios - Corrientes'!X27/'IPC Córdoba'!X$13*100</f>
        <v>610713.04821030144</v>
      </c>
      <c r="Y27" s="52">
        <f>'Haberes medios - Corrientes'!Y27/'IPC Córdoba'!Y$13*100</f>
        <v>624419.47158198664</v>
      </c>
      <c r="Z27" s="52">
        <f>'Haberes medios - Corrientes'!Z27/'IPC Córdoba'!Z$13*100</f>
        <v>587325.66894339153</v>
      </c>
      <c r="AA27" s="51">
        <f>'Haberes medios - Corrientes'!AA27/'IPC Córdoba'!AA$13*100</f>
        <v>549710.22266274411</v>
      </c>
      <c r="AB27" s="52">
        <f>'Haberes medios - Corrientes'!AB27/'IPC Córdoba'!AB$13*100</f>
        <v>532805.89713482012</v>
      </c>
      <c r="AC27" s="52">
        <f>'Haberes medios - Corrientes'!AC27/'IPC Córdoba'!AC$13*100</f>
        <v>578370.15118368599</v>
      </c>
      <c r="AD27" s="53">
        <f>'Haberes medios - Corrientes'!AD27/'IPC Córdoba'!AD$13*100</f>
        <v>592579.5250216045</v>
      </c>
      <c r="AE27" s="52">
        <f>'Haberes medios - Corrientes'!AE27/'IPC Córdoba'!AE$13*100</f>
        <v>603392.42921700876</v>
      </c>
      <c r="AF27" s="52">
        <f>'Haberes medios - Corrientes'!AF27/'IPC Córdoba'!AF$13*100</f>
        <v>570017.69022411795</v>
      </c>
      <c r="AG27" s="52">
        <f>'Haberes medios - Corrientes'!AG27/'IPC Córdoba'!AG$13*100</f>
        <v>551419.97450544604</v>
      </c>
      <c r="AH27" s="52">
        <f>'Haberes medios - Corrientes'!AH27/'IPC Córdoba'!AH$13*100</f>
        <v>542162.68414002983</v>
      </c>
      <c r="AI27" s="51">
        <f>'Haberes medios - Corrientes'!AI27/'IPC Córdoba'!AI$13*100</f>
        <v>544881.39538160106</v>
      </c>
      <c r="AJ27" s="52">
        <f>'Haberes medios - Corrientes'!AJ27/'IPC Córdoba'!AJ$13*100</f>
        <v>515818.45932499308</v>
      </c>
      <c r="AK27" s="52">
        <f>'Haberes medios - Corrientes'!AK27/'IPC Córdoba'!AK$13*100</f>
        <v>464464.36477031821</v>
      </c>
      <c r="AL27" s="52">
        <f>'Haberes medios - Corrientes'!AL27/'IPC Córdoba'!AL$13*100</f>
        <v>370038.56279067125</v>
      </c>
      <c r="AM27" s="51">
        <f>'Haberes medios - Corrientes'!AM27/'IPC Córdoba'!AM$13*100</f>
        <v>304043.81820809125</v>
      </c>
      <c r="AN27" s="52">
        <f>'Haberes medios - Corrientes'!AN27/'IPC Córdoba'!AN$13*100</f>
        <v>406418.6653850333</v>
      </c>
      <c r="AO27" s="52">
        <f>'Haberes medios - Corrientes'!AO27/'IPC Córdoba'!AO$13*100</f>
        <v>407514.40489265329</v>
      </c>
      <c r="AP27" s="53">
        <f>'Haberes medios - Corrientes'!AP27/'IPC Córdoba'!AP$13*100</f>
        <v>411528.09489051095</v>
      </c>
    </row>
    <row r="28" spans="2:42" x14ac:dyDescent="0.3">
      <c r="B28" s="12" t="s">
        <v>44</v>
      </c>
      <c r="C28" s="51">
        <f>'Haberes medios - Corrientes'!C28/'IPC Córdoba'!C$13*100</f>
        <v>704197.10855889134</v>
      </c>
      <c r="D28" s="52">
        <f>'Haberes medios - Corrientes'!D28/'IPC Córdoba'!D$13*100</f>
        <v>662970.20283414563</v>
      </c>
      <c r="E28" s="52">
        <f>'Haberes medios - Corrientes'!E28/'IPC Córdoba'!E$13*100</f>
        <v>706540.73582853226</v>
      </c>
      <c r="F28" s="53">
        <f>'Haberes medios - Corrientes'!F28/'IPC Córdoba'!F$13*100</f>
        <v>636921.6026021291</v>
      </c>
      <c r="G28" s="51">
        <f>'Haberes medios - Corrientes'!G28/'IPC Córdoba'!G$13*100</f>
        <v>671486.41148946108</v>
      </c>
      <c r="H28" s="52">
        <f>'Haberes medios - Corrientes'!H28/'IPC Córdoba'!H$13*100</f>
        <v>595668.80920889357</v>
      </c>
      <c r="I28" s="52">
        <f>'Haberes medios - Corrientes'!I28/'IPC Córdoba'!I$13*100</f>
        <v>682396.41588861728</v>
      </c>
      <c r="J28" s="53">
        <f>'Haberes medios - Corrientes'!J28/'IPC Córdoba'!J$13*100</f>
        <v>643107.01412486704</v>
      </c>
      <c r="K28" s="51">
        <f>'Haberes medios - Corrientes'!K28/'IPC Córdoba'!K$13*100</f>
        <v>647435.60211778001</v>
      </c>
      <c r="L28" s="52">
        <f>'Haberes medios - Corrientes'!L28/'IPC Córdoba'!L$13*100</f>
        <v>617527.54525363876</v>
      </c>
      <c r="M28" s="52">
        <f>'Haberes medios - Corrientes'!M28/'IPC Córdoba'!M$13*100</f>
        <v>665340.64567768516</v>
      </c>
      <c r="N28" s="53">
        <f>'Haberes medios - Corrientes'!N28/'IPC Córdoba'!N$13*100</f>
        <v>621052.07217404642</v>
      </c>
      <c r="O28" s="52">
        <f>'Haberes medios - Corrientes'!O28/'IPC Córdoba'!O$13*100</f>
        <v>611400.81699556392</v>
      </c>
      <c r="P28" s="52">
        <f>'Haberes medios - Corrientes'!P28/'IPC Córdoba'!P$13*100</f>
        <v>594172.71264035103</v>
      </c>
      <c r="Q28" s="52">
        <f>'Haberes medios - Corrientes'!Q28/'IPC Córdoba'!Q$13*100</f>
        <v>558255.81643194566</v>
      </c>
      <c r="R28" s="52">
        <f>'Haberes medios - Corrientes'!R28/'IPC Córdoba'!R$13*100</f>
        <v>536557.10740987875</v>
      </c>
      <c r="S28" s="51">
        <f>'Haberes medios - Corrientes'!S28/'IPC Córdoba'!S$13*100</f>
        <v>533413.03459665994</v>
      </c>
      <c r="T28" s="52">
        <f>'Haberes medios - Corrientes'!T28/'IPC Córdoba'!T$13*100</f>
        <v>540692.86899316823</v>
      </c>
      <c r="U28" s="52">
        <f>'Haberes medios - Corrientes'!U28/'IPC Córdoba'!U$13*100</f>
        <v>538089.61348127679</v>
      </c>
      <c r="V28" s="53">
        <f>'Haberes medios - Corrientes'!V28/'IPC Córdoba'!V$13*100</f>
        <v>522623.80169429316</v>
      </c>
      <c r="W28" s="52">
        <f>'Haberes medios - Corrientes'!W28/'IPC Córdoba'!W$13*100</f>
        <v>525207.00233040424</v>
      </c>
      <c r="X28" s="52">
        <f>'Haberes medios - Corrientes'!X28/'IPC Córdoba'!X$13*100</f>
        <v>531407.18457561894</v>
      </c>
      <c r="Y28" s="52">
        <f>'Haberes medios - Corrientes'!Y28/'IPC Córdoba'!Y$13*100</f>
        <v>539385.75642289966</v>
      </c>
      <c r="Z28" s="52">
        <f>'Haberes medios - Corrientes'!Z28/'IPC Córdoba'!Z$13*100</f>
        <v>501364.55840777291</v>
      </c>
      <c r="AA28" s="51">
        <f>'Haberes medios - Corrientes'!AA28/'IPC Córdoba'!AA$13*100</f>
        <v>474001.18820542964</v>
      </c>
      <c r="AB28" s="52">
        <f>'Haberes medios - Corrientes'!AB28/'IPC Córdoba'!AB$13*100</f>
        <v>425783.29924999079</v>
      </c>
      <c r="AC28" s="52">
        <f>'Haberes medios - Corrientes'!AC28/'IPC Córdoba'!AC$13*100</f>
        <v>492492.50992985634</v>
      </c>
      <c r="AD28" s="53">
        <f>'Haberes medios - Corrientes'!AD28/'IPC Córdoba'!AD$13*100</f>
        <v>502375.14488524204</v>
      </c>
      <c r="AE28" s="52">
        <f>'Haberes medios - Corrientes'!AE28/'IPC Córdoba'!AE$13*100</f>
        <v>489190.13806510495</v>
      </c>
      <c r="AF28" s="52">
        <f>'Haberes medios - Corrientes'!AF28/'IPC Córdoba'!AF$13*100</f>
        <v>480823.87406277185</v>
      </c>
      <c r="AG28" s="52">
        <f>'Haberes medios - Corrientes'!AG28/'IPC Córdoba'!AG$13*100</f>
        <v>411978.56184720452</v>
      </c>
      <c r="AH28" s="52">
        <f>'Haberes medios - Corrientes'!AH28/'IPC Córdoba'!AH$13*100</f>
        <v>456171.05437156989</v>
      </c>
      <c r="AI28" s="51">
        <f>'Haberes medios - Corrientes'!AI28/'IPC Córdoba'!AI$13*100</f>
        <v>436884.8087601593</v>
      </c>
      <c r="AJ28" s="52">
        <f>'Haberes medios - Corrientes'!AJ28/'IPC Córdoba'!AJ$13*100</f>
        <v>388959.31295724073</v>
      </c>
      <c r="AK28" s="52">
        <f>'Haberes medios - Corrientes'!AK28/'IPC Córdoba'!AK$13*100</f>
        <v>386786.66060791054</v>
      </c>
      <c r="AL28" s="52">
        <f>'Haberes medios - Corrientes'!AL28/'IPC Córdoba'!AL$13*100</f>
        <v>277949.76591645519</v>
      </c>
      <c r="AM28" s="51">
        <f>'Haberes medios - Corrientes'!AM28/'IPC Córdoba'!AM$13*100</f>
        <v>228262.64241356362</v>
      </c>
      <c r="AN28" s="52">
        <f>'Haberes medios - Corrientes'!AN28/'IPC Córdoba'!AN$13*100</f>
        <v>307454.51354050305</v>
      </c>
      <c r="AO28" s="52">
        <f>'Haberes medios - Corrientes'!AO28/'IPC Córdoba'!AO$13*100</f>
        <v>335519.08088034147</v>
      </c>
      <c r="AP28" s="53">
        <f>'Haberes medios - Corrientes'!AP28/'IPC Córdoba'!AP$13*100</f>
        <v>338264</v>
      </c>
    </row>
    <row r="29" spans="2:42" x14ac:dyDescent="0.3">
      <c r="B29" s="40" t="s">
        <v>46</v>
      </c>
      <c r="C29" s="60">
        <f>'Haberes medios - Corrientes'!C29/'IPC Córdoba'!C$13*100</f>
        <v>596362.16596689681</v>
      </c>
      <c r="D29" s="60">
        <f>'Haberes medios - Corrientes'!D29/'IPC Córdoba'!D$13*100</f>
        <v>586053.44782671682</v>
      </c>
      <c r="E29" s="60">
        <f>'Haberes medios - Corrientes'!E29/'IPC Córdoba'!E$13*100</f>
        <v>691553.25662712555</v>
      </c>
      <c r="F29" s="63">
        <f>'Haberes medios - Corrientes'!F29/'IPC Córdoba'!F$13*100</f>
        <v>687541.36924362439</v>
      </c>
      <c r="G29" s="60">
        <f>'Haberes medios - Corrientes'!G29/'IPC Córdoba'!G$13*100</f>
        <v>640213.46696184587</v>
      </c>
      <c r="H29" s="60">
        <f>'Haberes medios - Corrientes'!H29/'IPC Córdoba'!H$13*100</f>
        <v>660539.45580111688</v>
      </c>
      <c r="I29" s="60">
        <f>'Haberes medios - Corrientes'!I29/'IPC Córdoba'!I$13*100</f>
        <v>626322.47527550708</v>
      </c>
      <c r="J29" s="63">
        <f>'Haberes medios - Corrientes'!J29/'IPC Córdoba'!J$13*100</f>
        <v>662839.05500520731</v>
      </c>
      <c r="K29" s="60">
        <f>'Haberes medios - Corrientes'!K29/'IPC Córdoba'!K$13*100</f>
        <v>616427.47174255806</v>
      </c>
      <c r="L29" s="60">
        <f>'Haberes medios - Corrientes'!L29/'IPC Córdoba'!L$13*100</f>
        <v>659997.86256776063</v>
      </c>
      <c r="M29" s="60">
        <f>'Haberes medios - Corrientes'!M29/'IPC Córdoba'!M$13*100</f>
        <v>691724.24694217532</v>
      </c>
      <c r="N29" s="63">
        <f>'Haberes medios - Corrientes'!N29/'IPC Córdoba'!N$13*100</f>
        <v>644753.18411577633</v>
      </c>
      <c r="O29" s="61">
        <f>'Haberes medios - Corrientes'!O29/'IPC Córdoba'!O$13*100</f>
        <v>665776.63828007493</v>
      </c>
      <c r="P29" s="60">
        <f>'Haberes medios - Corrientes'!P29/'IPC Córdoba'!P$13*100</f>
        <v>639981.20567434607</v>
      </c>
      <c r="Q29" s="60">
        <f>'Haberes medios - Corrientes'!Q29/'IPC Córdoba'!Q$13*100</f>
        <v>631573.54472078057</v>
      </c>
      <c r="R29" s="60">
        <f>'Haberes medios - Corrientes'!R29/'IPC Córdoba'!R$13*100</f>
        <v>615254.10545507958</v>
      </c>
      <c r="S29" s="60">
        <f>'Haberes medios - Corrientes'!S29/'IPC Córdoba'!S$13*100</f>
        <v>553569.06937073194</v>
      </c>
      <c r="T29" s="60">
        <f>'Haberes medios - Corrientes'!T29/'IPC Córdoba'!T$13*100</f>
        <v>584931.8148572247</v>
      </c>
      <c r="U29" s="60">
        <f>'Haberes medios - Corrientes'!U29/'IPC Córdoba'!U$13*100</f>
        <v>580254.05206362042</v>
      </c>
      <c r="V29" s="63">
        <f>'Haberes medios - Corrientes'!V29/'IPC Córdoba'!V$13*100</f>
        <v>567763.96614309167</v>
      </c>
      <c r="W29" s="61">
        <f>'Haberes medios - Corrientes'!W29/'IPC Córdoba'!W$13*100</f>
        <v>583254.08395342564</v>
      </c>
      <c r="X29" s="60">
        <f>'Haberes medios - Corrientes'!X29/'IPC Córdoba'!X$13*100</f>
        <v>559942.58223682991</v>
      </c>
      <c r="Y29" s="60">
        <f>'Haberes medios - Corrientes'!Y29/'IPC Córdoba'!Y$13*100</f>
        <v>530579.43836059631</v>
      </c>
      <c r="Z29" s="60">
        <f>'Haberes medios - Corrientes'!Z29/'IPC Córdoba'!Z$13*100</f>
        <v>520568.63184862258</v>
      </c>
      <c r="AA29" s="60">
        <f>'Haberes medios - Corrientes'!AA29/'IPC Córdoba'!AA$13*100</f>
        <v>538913.18733448267</v>
      </c>
      <c r="AB29" s="60">
        <f>'Haberes medios - Corrientes'!AB29/'IPC Córdoba'!AB$13*100</f>
        <v>495762.58997612738</v>
      </c>
      <c r="AC29" s="60">
        <f>'Haberes medios - Corrientes'!AC29/'IPC Córdoba'!AC$13*100</f>
        <v>504677.89453780348</v>
      </c>
      <c r="AD29" s="63">
        <f>'Haberes medios - Corrientes'!AD29/'IPC Córdoba'!AD$13*100</f>
        <v>527792.99885809189</v>
      </c>
      <c r="AE29" s="61">
        <f>'Haberes medios - Corrientes'!AE29/'IPC Córdoba'!AE$13*100</f>
        <v>454208.84127191128</v>
      </c>
      <c r="AF29" s="61">
        <f>'Haberes medios - Corrientes'!AF29/'IPC Córdoba'!AF$13*100</f>
        <v>433965.2106002993</v>
      </c>
      <c r="AG29" s="61">
        <f>'Haberes medios - Corrientes'!AG29/'IPC Córdoba'!AG$13*100</f>
        <v>498550.49785178399</v>
      </c>
      <c r="AH29" s="61">
        <f>'Haberes medios - Corrientes'!AH29/'IPC Córdoba'!AH$13*100</f>
        <v>522322.81809226144</v>
      </c>
      <c r="AI29" s="60">
        <f>'Haberes medios - Corrientes'!AI29/'IPC Córdoba'!AI$13*100</f>
        <v>509745.13079481857</v>
      </c>
      <c r="AJ29" s="61">
        <f>'Haberes medios - Corrientes'!AJ29/'IPC Córdoba'!AJ$13*100</f>
        <v>486071.83684499422</v>
      </c>
      <c r="AK29" s="61">
        <f>'Haberes medios - Corrientes'!AK29/'IPC Córdoba'!AK$13*100</f>
        <v>432752.35473594657</v>
      </c>
      <c r="AL29" s="61">
        <f>'Haberes medios - Corrientes'!AL29/'IPC Córdoba'!AL$13*100</f>
        <v>360338.79648760421</v>
      </c>
      <c r="AM29" s="60">
        <f>'Haberes medios - Corrientes'!AM29/'IPC Córdoba'!AM$13*100</f>
        <v>322197.79523969191</v>
      </c>
      <c r="AN29" s="61">
        <f>'Haberes medios - Corrientes'!AN29/'IPC Córdoba'!AN$13*100</f>
        <v>279006.60184378293</v>
      </c>
      <c r="AO29" s="61">
        <f>'Haberes medios - Corrientes'!AO29/'IPC Córdoba'!AO$13*100</f>
        <v>352336.6395738665</v>
      </c>
      <c r="AP29" s="62">
        <f>'Haberes medios - Corrientes'!AP29/'IPC Córdoba'!AP$13*100</f>
        <v>337861.22388545243</v>
      </c>
    </row>
    <row r="30" spans="2:42" x14ac:dyDescent="0.3">
      <c r="B30" s="12" t="s">
        <v>43</v>
      </c>
      <c r="C30" s="51">
        <f>'Haberes medios - Corrientes'!C30/'IPC Córdoba'!C$13*100</f>
        <v>659172.63414718444</v>
      </c>
      <c r="D30" s="52">
        <f>'Haberes medios - Corrientes'!D30/'IPC Córdoba'!D$13*100</f>
        <v>648450.4630744278</v>
      </c>
      <c r="E30" s="52">
        <f>'Haberes medios - Corrientes'!E30/'IPC Córdoba'!E$13*100</f>
        <v>753113.51775680389</v>
      </c>
      <c r="F30" s="53">
        <f>'Haberes medios - Corrientes'!F30/'IPC Córdoba'!F$13*100</f>
        <v>755967.93347756378</v>
      </c>
      <c r="G30" s="51">
        <f>'Haberes medios - Corrientes'!G30/'IPC Córdoba'!G$13*100</f>
        <v>701648.20688398369</v>
      </c>
      <c r="H30" s="52">
        <f>'Haberes medios - Corrientes'!H30/'IPC Córdoba'!H$13*100</f>
        <v>715426.75029532262</v>
      </c>
      <c r="I30" s="52">
        <f>'Haberes medios - Corrientes'!I30/'IPC Córdoba'!I$13*100</f>
        <v>684894.2788167065</v>
      </c>
      <c r="J30" s="53">
        <f>'Haberes medios - Corrientes'!J30/'IPC Córdoba'!J$13*100</f>
        <v>719924.77360729547</v>
      </c>
      <c r="K30" s="51">
        <f>'Haberes medios - Corrientes'!K30/'IPC Córdoba'!K$13*100</f>
        <v>665230.38002454257</v>
      </c>
      <c r="L30" s="52">
        <f>'Haberes medios - Corrientes'!L30/'IPC Córdoba'!L$13*100</f>
        <v>709425.44257472933</v>
      </c>
      <c r="M30" s="52">
        <f>'Haberes medios - Corrientes'!M30/'IPC Córdoba'!M$13*100</f>
        <v>744524.69710544986</v>
      </c>
      <c r="N30" s="53">
        <f>'Haberes medios - Corrientes'!N30/'IPC Córdoba'!N$13*100</f>
        <v>697055.72997855034</v>
      </c>
      <c r="O30" s="52">
        <f>'Haberes medios - Corrientes'!O30/'IPC Córdoba'!O$13*100</f>
        <v>713623.6199885942</v>
      </c>
      <c r="P30" s="52">
        <f>'Haberes medios - Corrientes'!P30/'IPC Córdoba'!P$13*100</f>
        <v>687256.7566629342</v>
      </c>
      <c r="Q30" s="52">
        <f>'Haberes medios - Corrientes'!Q30/'IPC Córdoba'!Q$13*100</f>
        <v>672906.27791526553</v>
      </c>
      <c r="R30" s="52">
        <f>'Haberes medios - Corrientes'!R30/'IPC Córdoba'!R$13*100</f>
        <v>661274.83047431428</v>
      </c>
      <c r="S30" s="51">
        <f>'Haberes medios - Corrientes'!S30/'IPC Córdoba'!S$13*100</f>
        <v>591559.99305694189</v>
      </c>
      <c r="T30" s="52">
        <f>'Haberes medios - Corrientes'!T30/'IPC Córdoba'!T$13*100</f>
        <v>627833.05102179572</v>
      </c>
      <c r="U30" s="52">
        <f>'Haberes medios - Corrientes'!U30/'IPC Córdoba'!U$13*100</f>
        <v>620909.35354506678</v>
      </c>
      <c r="V30" s="53">
        <f>'Haberes medios - Corrientes'!V30/'IPC Córdoba'!V$13*100</f>
        <v>610443.75108089775</v>
      </c>
      <c r="W30" s="52">
        <f>'Haberes medios - Corrientes'!W30/'IPC Córdoba'!W$13*100</f>
        <v>625296.87941478682</v>
      </c>
      <c r="X30" s="52">
        <f>'Haberes medios - Corrientes'!X30/'IPC Córdoba'!X$13*100</f>
        <v>595002.4980266894</v>
      </c>
      <c r="Y30" s="52">
        <f>'Haberes medios - Corrientes'!Y30/'IPC Córdoba'!Y$13*100</f>
        <v>562009.31069154304</v>
      </c>
      <c r="Z30" s="52">
        <f>'Haberes medios - Corrientes'!Z30/'IPC Córdoba'!Z$13*100</f>
        <v>552700.18377475848</v>
      </c>
      <c r="AA30" s="51">
        <f>'Haberes medios - Corrientes'!AA30/'IPC Córdoba'!AA$13*100</f>
        <v>576064.89773135481</v>
      </c>
      <c r="AB30" s="52">
        <f>'Haberes medios - Corrientes'!AB30/'IPC Córdoba'!AB$13*100</f>
        <v>524883.40512643335</v>
      </c>
      <c r="AC30" s="52">
        <f>'Haberes medios - Corrientes'!AC30/'IPC Córdoba'!AC$13*100</f>
        <v>535447.06029555958</v>
      </c>
      <c r="AD30" s="53">
        <f>'Haberes medios - Corrientes'!AD30/'IPC Córdoba'!AD$13*100</f>
        <v>560064.67077719735</v>
      </c>
      <c r="AE30" s="52">
        <f>'Haberes medios - Corrientes'!AE30/'IPC Córdoba'!AE$13*100</f>
        <v>482125.75897523883</v>
      </c>
      <c r="AF30" s="52">
        <f>'Haberes medios - Corrientes'!AF30/'IPC Córdoba'!AF$13*100</f>
        <v>460622.03505386022</v>
      </c>
      <c r="AG30" s="52">
        <f>'Haberes medios - Corrientes'!AG30/'IPC Córdoba'!AG$13*100</f>
        <v>531867.37292888935</v>
      </c>
      <c r="AH30" s="52">
        <f>'Haberes medios - Corrientes'!AH30/'IPC Córdoba'!AH$13*100</f>
        <v>554976.43723986775</v>
      </c>
      <c r="AI30" s="51">
        <f>'Haberes medios - Corrientes'!AI30/'IPC Córdoba'!AI$13*100</f>
        <v>543965.62873115914</v>
      </c>
      <c r="AJ30" s="52">
        <f>'Haberes medios - Corrientes'!AJ30/'IPC Córdoba'!AJ$13*100</f>
        <v>519748.15518864826</v>
      </c>
      <c r="AK30" s="52">
        <f>'Haberes medios - Corrientes'!AK30/'IPC Córdoba'!AK$13*100</f>
        <v>458323.31849543005</v>
      </c>
      <c r="AL30" s="52">
        <f>'Haberes medios - Corrientes'!AL30/'IPC Córdoba'!AL$13*100</f>
        <v>384521.94117425609</v>
      </c>
      <c r="AM30" s="51">
        <f>'Haberes medios - Corrientes'!AM30/'IPC Córdoba'!AM$13*100</f>
        <v>345518.35620606225</v>
      </c>
      <c r="AN30" s="52">
        <f>'Haberes medios - Corrientes'!AN30/'IPC Córdoba'!AN$13*100</f>
        <v>297893.39526413468</v>
      </c>
      <c r="AO30" s="52">
        <f>'Haberes medios - Corrientes'!AO30/'IPC Córdoba'!AO$13*100</f>
        <v>371926.89861671481</v>
      </c>
      <c r="AP30" s="53">
        <f>'Haberes medios - Corrientes'!AP30/'IPC Córdoba'!AP$13*100</f>
        <v>358506.02120723051</v>
      </c>
    </row>
    <row r="31" spans="2:42" x14ac:dyDescent="0.3">
      <c r="B31" s="12" t="s">
        <v>44</v>
      </c>
      <c r="C31" s="51">
        <f>'Haberes medios - Corrientes'!C31/'IPC Córdoba'!C$13*100</f>
        <v>494515.8746906275</v>
      </c>
      <c r="D31" s="52">
        <f>'Haberes medios - Corrientes'!D31/'IPC Córdoba'!D$13*100</f>
        <v>482486.63722438843</v>
      </c>
      <c r="E31" s="52">
        <f>'Haberes medios - Corrientes'!E31/'IPC Córdoba'!E$13*100</f>
        <v>588202.5810744341</v>
      </c>
      <c r="F31" s="53">
        <f>'Haberes medios - Corrientes'!F31/'IPC Córdoba'!F$13*100</f>
        <v>571921.77578608261</v>
      </c>
      <c r="G31" s="51">
        <f>'Haberes medios - Corrientes'!G31/'IPC Córdoba'!G$13*100</f>
        <v>535127.72762134706</v>
      </c>
      <c r="H31" s="52">
        <f>'Haberes medios - Corrientes'!H31/'IPC Córdoba'!H$13*100</f>
        <v>563731.23468120652</v>
      </c>
      <c r="I31" s="52">
        <f>'Haberes medios - Corrientes'!I31/'IPC Córdoba'!I$13*100</f>
        <v>520893.22890134802</v>
      </c>
      <c r="J31" s="53">
        <f>'Haberes medios - Corrientes'!J31/'IPC Córdoba'!J$13*100</f>
        <v>559209.01470198482</v>
      </c>
      <c r="K31" s="51">
        <f>'Haberes medios - Corrientes'!K31/'IPC Córdoba'!K$13*100</f>
        <v>526039.64256762294</v>
      </c>
      <c r="L31" s="52">
        <f>'Haberes medios - Corrientes'!L31/'IPC Córdoba'!L$13*100</f>
        <v>566169.23611385364</v>
      </c>
      <c r="M31" s="52">
        <f>'Haberes medios - Corrientes'!M31/'IPC Córdoba'!M$13*100</f>
        <v>590339.53855066933</v>
      </c>
      <c r="N31" s="53">
        <f>'Haberes medios - Corrientes'!N31/'IPC Córdoba'!N$13*100</f>
        <v>542428.4445753399</v>
      </c>
      <c r="O31" s="52">
        <f>'Haberes medios - Corrientes'!O31/'IPC Córdoba'!O$13*100</f>
        <v>571591.76333992847</v>
      </c>
      <c r="P31" s="52">
        <f>'Haberes medios - Corrientes'!P31/'IPC Córdoba'!P$13*100</f>
        <v>544394.87265362393</v>
      </c>
      <c r="Q31" s="52">
        <f>'Haberes medios - Corrientes'!Q31/'IPC Córdoba'!Q$13*100</f>
        <v>547785.92267947178</v>
      </c>
      <c r="R31" s="52">
        <f>'Haberes medios - Corrientes'!R31/'IPC Córdoba'!R$13*100</f>
        <v>520429.81374125939</v>
      </c>
      <c r="S31" s="51">
        <f>'Haberes medios - Corrientes'!S31/'IPC Córdoba'!S$13*100</f>
        <v>473175.3727960423</v>
      </c>
      <c r="T31" s="52">
        <f>'Haberes medios - Corrientes'!T31/'IPC Córdoba'!T$13*100</f>
        <v>491651.1453984782</v>
      </c>
      <c r="U31" s="52">
        <f>'Haberes medios - Corrientes'!U31/'IPC Córdoba'!U$13*100</f>
        <v>491561.59219217236</v>
      </c>
      <c r="V31" s="53">
        <f>'Haberes medios - Corrientes'!V31/'IPC Córdoba'!V$13*100</f>
        <v>475056.31554223737</v>
      </c>
      <c r="W31" s="52">
        <f>'Haberes medios - Corrientes'!W31/'IPC Córdoba'!W$13*100</f>
        <v>489024.11879069684</v>
      </c>
      <c r="X31" s="52">
        <f>'Haberes medios - Corrientes'!X31/'IPC Córdoba'!X$13*100</f>
        <v>479841.5033686817</v>
      </c>
      <c r="Y31" s="52">
        <f>'Haberes medios - Corrientes'!Y31/'IPC Córdoba'!Y$13*100</f>
        <v>458612.01513880206</v>
      </c>
      <c r="Z31" s="52">
        <f>'Haberes medios - Corrientes'!Z31/'IPC Córdoba'!Z$13*100</f>
        <v>447250.78854013438</v>
      </c>
      <c r="AA31" s="51">
        <f>'Haberes medios - Corrientes'!AA31/'IPC Córdoba'!AA$13*100</f>
        <v>452979.38101085322</v>
      </c>
      <c r="AB31" s="52">
        <f>'Haberes medios - Corrientes'!AB31/'IPC Córdoba'!AB$13*100</f>
        <v>428800.01503330469</v>
      </c>
      <c r="AC31" s="52">
        <f>'Haberes medios - Corrientes'!AC31/'IPC Córdoba'!AC$13*100</f>
        <v>432883.17443637282</v>
      </c>
      <c r="AD31" s="53">
        <f>'Haberes medios - Corrientes'!AD31/'IPC Córdoba'!AD$13*100</f>
        <v>452768.96636748972</v>
      </c>
      <c r="AE31" s="52">
        <f>'Haberes medios - Corrientes'!AE31/'IPC Córdoba'!AE$13*100</f>
        <v>388421.80926140636</v>
      </c>
      <c r="AF31" s="52">
        <f>'Haberes medios - Corrientes'!AF31/'IPC Córdoba'!AF$13*100</f>
        <v>370991.31078009197</v>
      </c>
      <c r="AG31" s="52">
        <f>'Haberes medios - Corrientes'!AG31/'IPC Córdoba'!AG$13*100</f>
        <v>419243.38017035654</v>
      </c>
      <c r="AH31" s="52">
        <f>'Haberes medios - Corrientes'!AH31/'IPC Córdoba'!AH$13*100</f>
        <v>446211.86587114946</v>
      </c>
      <c r="AI31" s="51">
        <f>'Haberes medios - Corrientes'!AI31/'IPC Córdoba'!AI$13*100</f>
        <v>429189.6823855337</v>
      </c>
      <c r="AJ31" s="52">
        <f>'Haberes medios - Corrientes'!AJ31/'IPC Córdoba'!AJ$13*100</f>
        <v>405677.8807991143</v>
      </c>
      <c r="AK31" s="52">
        <f>'Haberes medios - Corrientes'!AK31/'IPC Córdoba'!AK$13*100</f>
        <v>371456.64095916197</v>
      </c>
      <c r="AL31" s="52">
        <f>'Haberes medios - Corrientes'!AL31/'IPC Córdoba'!AL$13*100</f>
        <v>302431.65293035569</v>
      </c>
      <c r="AM31" s="51">
        <f>'Haberes medios - Corrientes'!AM31/'IPC Córdoba'!AM$13*100</f>
        <v>265383.52851496008</v>
      </c>
      <c r="AN31" s="52">
        <f>'Haberes medios - Corrientes'!AN31/'IPC Córdoba'!AN$13*100</f>
        <v>231972.6889884159</v>
      </c>
      <c r="AO31" s="52">
        <f>'Haberes medios - Corrientes'!AO31/'IPC Córdoba'!AO$13*100</f>
        <v>303791.63315273949</v>
      </c>
      <c r="AP31" s="53">
        <f>'Haberes medios - Corrientes'!AP31/'IPC Córdoba'!AP$13*100</f>
        <v>287381.68</v>
      </c>
    </row>
    <row r="32" spans="2:42" x14ac:dyDescent="0.3">
      <c r="B32" s="40" t="s">
        <v>47</v>
      </c>
      <c r="C32" s="60">
        <f>'Haberes medios - Corrientes'!C32/'IPC Córdoba'!C$13*100</f>
        <v>2115333.4849807699</v>
      </c>
      <c r="D32" s="60">
        <f>'Haberes medios - Corrientes'!D32/'IPC Córdoba'!D$13*100</f>
        <v>2025411.1888620416</v>
      </c>
      <c r="E32" s="60">
        <f>'Haberes medios - Corrientes'!E32/'IPC Córdoba'!E$13*100</f>
        <v>2214243.6359196538</v>
      </c>
      <c r="F32" s="63">
        <f>'Haberes medios - Corrientes'!F32/'IPC Córdoba'!F$13*100</f>
        <v>2024931.189889312</v>
      </c>
      <c r="G32" s="60">
        <f>'Haberes medios - Corrientes'!G32/'IPC Córdoba'!G$13*100</f>
        <v>2198752.0317740096</v>
      </c>
      <c r="H32" s="60">
        <f>'Haberes medios - Corrientes'!H32/'IPC Córdoba'!H$13*100</f>
        <v>1959709.5915300804</v>
      </c>
      <c r="I32" s="60">
        <f>'Haberes medios - Corrientes'!I32/'IPC Córdoba'!I$13*100</f>
        <v>2218837.2158204503</v>
      </c>
      <c r="J32" s="63">
        <f>'Haberes medios - Corrientes'!J32/'IPC Córdoba'!J$13*100</f>
        <v>2101648.8904200518</v>
      </c>
      <c r="K32" s="60">
        <f>'Haberes medios - Corrientes'!K32/'IPC Córdoba'!K$13*100</f>
        <v>2186953.0513353134</v>
      </c>
      <c r="L32" s="60">
        <f>'Haberes medios - Corrientes'!L32/'IPC Córdoba'!L$13*100</f>
        <v>2087233.1995447068</v>
      </c>
      <c r="M32" s="60">
        <f>'Haberes medios - Corrientes'!M32/'IPC Córdoba'!M$13*100</f>
        <v>2299172.1853061938</v>
      </c>
      <c r="N32" s="63">
        <f>'Haberes medios - Corrientes'!N32/'IPC Córdoba'!N$13*100</f>
        <v>2159154.0376484427</v>
      </c>
      <c r="O32" s="61">
        <f>'Haberes medios - Corrientes'!O32/'IPC Córdoba'!O$13*100</f>
        <v>2284929.0444103186</v>
      </c>
      <c r="P32" s="60">
        <f>'Haberes medios - Corrientes'!P32/'IPC Córdoba'!P$13*100</f>
        <v>2125930.122523827</v>
      </c>
      <c r="Q32" s="60">
        <f>'Haberes medios - Corrientes'!Q32/'IPC Córdoba'!Q$13*100</f>
        <v>2443534.4433839177</v>
      </c>
      <c r="R32" s="60">
        <f>'Haberes medios - Corrientes'!R32/'IPC Córdoba'!R$13*100</f>
        <v>2190468.6846833364</v>
      </c>
      <c r="S32" s="60">
        <f>'Haberes medios - Corrientes'!S32/'IPC Córdoba'!S$13*100</f>
        <v>2288057.6361941891</v>
      </c>
      <c r="T32" s="60">
        <f>'Haberes medios - Corrientes'!T32/'IPC Córdoba'!T$13*100</f>
        <v>2105808.5215622298</v>
      </c>
      <c r="U32" s="60">
        <f>'Haberes medios - Corrientes'!U32/'IPC Córdoba'!U$13*100</f>
        <v>2081953.5587407346</v>
      </c>
      <c r="V32" s="63">
        <f>'Haberes medios - Corrientes'!V32/'IPC Córdoba'!V$13*100</f>
        <v>1927509.1116402738</v>
      </c>
      <c r="W32" s="61">
        <f>'Haberes medios - Corrientes'!W32/'IPC Córdoba'!W$13*100</f>
        <v>2131000.7530530561</v>
      </c>
      <c r="X32" s="60">
        <f>'Haberes medios - Corrientes'!X32/'IPC Córdoba'!X$13*100</f>
        <v>2074836.6871316964</v>
      </c>
      <c r="Y32" s="60">
        <f>'Haberes medios - Corrientes'!Y32/'IPC Córdoba'!Y$13*100</f>
        <v>2219930.8349999138</v>
      </c>
      <c r="Z32" s="60">
        <f>'Haberes medios - Corrientes'!Z32/'IPC Córdoba'!Z$13*100</f>
        <v>2009295.3868964899</v>
      </c>
      <c r="AA32" s="60">
        <f>'Haberes medios - Corrientes'!AA32/'IPC Córdoba'!AA$13*100</f>
        <v>2408754.4982598014</v>
      </c>
      <c r="AB32" s="60">
        <f>'Haberes medios - Corrientes'!AB32/'IPC Córdoba'!AB$13*100</f>
        <v>2169879.4874560283</v>
      </c>
      <c r="AC32" s="60">
        <f>'Haberes medios - Corrientes'!AC32/'IPC Córdoba'!AC$13*100</f>
        <v>2681523.4548354032</v>
      </c>
      <c r="AD32" s="63">
        <f>'Haberes medios - Corrientes'!AD32/'IPC Córdoba'!AD$13*100</f>
        <v>2681255.2771364748</v>
      </c>
      <c r="AE32" s="61">
        <f>'Haberes medios - Corrientes'!AE32/'IPC Córdoba'!AE$13*100</f>
        <v>2381595.7601188589</v>
      </c>
      <c r="AF32" s="61">
        <f>'Haberes medios - Corrientes'!AF32/'IPC Córdoba'!AF$13*100</f>
        <v>2378459.4845066662</v>
      </c>
      <c r="AG32" s="61">
        <f>'Haberes medios - Corrientes'!AG32/'IPC Córdoba'!AG$13*100</f>
        <v>2169411.126546633</v>
      </c>
      <c r="AH32" s="61">
        <f>'Haberes medios - Corrientes'!AH32/'IPC Córdoba'!AH$13*100</f>
        <v>2272589.251916124</v>
      </c>
      <c r="AI32" s="60">
        <f>'Haberes medios - Corrientes'!AI32/'IPC Córdoba'!AI$13*100</f>
        <v>2076795.1286110755</v>
      </c>
      <c r="AJ32" s="61">
        <f>'Haberes medios - Corrientes'!AJ32/'IPC Córdoba'!AJ$13*100</f>
        <v>1820995.1274467413</v>
      </c>
      <c r="AK32" s="61">
        <f>'Haberes medios - Corrientes'!AK32/'IPC Córdoba'!AK$13*100</f>
        <v>1986459.5940547832</v>
      </c>
      <c r="AL32" s="61">
        <f>'Haberes medios - Corrientes'!AL32/'IPC Córdoba'!AL$13*100</f>
        <v>1308707.1057453107</v>
      </c>
      <c r="AM32" s="60">
        <f>'Haberes medios - Corrientes'!AM32/'IPC Córdoba'!AM$13*100</f>
        <v>1433474.2530783494</v>
      </c>
      <c r="AN32" s="61">
        <f>'Haberes medios - Corrientes'!AN32/'IPC Córdoba'!AN$13*100</f>
        <v>1458785.9796761828</v>
      </c>
      <c r="AO32" s="61">
        <f>'Haberes medios - Corrientes'!AO32/'IPC Córdoba'!AO$13*100</f>
        <v>1412281.9319096438</v>
      </c>
      <c r="AP32" s="62">
        <f>'Haberes medios - Corrientes'!AP32/'IPC Córdoba'!AP$13*100</f>
        <v>1531408.6153054663</v>
      </c>
    </row>
    <row r="33" spans="2:42" x14ac:dyDescent="0.3">
      <c r="B33" s="12" t="s">
        <v>43</v>
      </c>
      <c r="C33" s="51">
        <f>'Haberes medios - Corrientes'!C33/'IPC Córdoba'!C$13*100</f>
        <v>2483276.3877656562</v>
      </c>
      <c r="D33" s="52">
        <f>'Haberes medios - Corrientes'!D33/'IPC Córdoba'!D$13*100</f>
        <v>2378854.1149820709</v>
      </c>
      <c r="E33" s="52">
        <f>'Haberes medios - Corrientes'!E33/'IPC Córdoba'!E$13*100</f>
        <v>2595049.5294295289</v>
      </c>
      <c r="F33" s="53">
        <f>'Haberes medios - Corrientes'!F33/'IPC Córdoba'!F$13*100</f>
        <v>2373587.4597500376</v>
      </c>
      <c r="G33" s="51">
        <f>'Haberes medios - Corrientes'!G33/'IPC Córdoba'!G$13*100</f>
        <v>2534913.8276996347</v>
      </c>
      <c r="H33" s="52">
        <f>'Haberes medios - Corrientes'!H33/'IPC Córdoba'!H$13*100</f>
        <v>2252917.0870524962</v>
      </c>
      <c r="I33" s="52">
        <f>'Haberes medios - Corrientes'!I33/'IPC Córdoba'!I$13*100</f>
        <v>2551569.2072356995</v>
      </c>
      <c r="J33" s="53">
        <f>'Haberes medios - Corrientes'!J33/'IPC Córdoba'!J$13*100</f>
        <v>2419443.5066742999</v>
      </c>
      <c r="K33" s="51">
        <f>'Haberes medios - Corrientes'!K33/'IPC Córdoba'!K$13*100</f>
        <v>2507306.4035938377</v>
      </c>
      <c r="L33" s="52">
        <f>'Haberes medios - Corrientes'!L33/'IPC Córdoba'!L$13*100</f>
        <v>2395403.1048406153</v>
      </c>
      <c r="M33" s="52">
        <f>'Haberes medios - Corrientes'!M33/'IPC Córdoba'!M$13*100</f>
        <v>2639285.6460629124</v>
      </c>
      <c r="N33" s="53">
        <f>'Haberes medios - Corrientes'!N33/'IPC Córdoba'!N$13*100</f>
        <v>2477489.2876403006</v>
      </c>
      <c r="O33" s="52">
        <f>'Haberes medios - Corrientes'!O33/'IPC Córdoba'!O$13*100</f>
        <v>2620746.6284936848</v>
      </c>
      <c r="P33" s="52">
        <f>'Haberes medios - Corrientes'!P33/'IPC Córdoba'!P$13*100</f>
        <v>2417112.1010613106</v>
      </c>
      <c r="Q33" s="52">
        <f>'Haberes medios - Corrientes'!Q33/'IPC Córdoba'!Q$13*100</f>
        <v>2520897.6592101445</v>
      </c>
      <c r="R33" s="52">
        <f>'Haberes medios - Corrientes'!R33/'IPC Córdoba'!R$13*100</f>
        <v>2256453.810792435</v>
      </c>
      <c r="S33" s="51">
        <f>'Haberes medios - Corrientes'!S33/'IPC Córdoba'!S$13*100</f>
        <v>2587746.8628322883</v>
      </c>
      <c r="T33" s="52">
        <f>'Haberes medios - Corrientes'!T33/'IPC Córdoba'!T$13*100</f>
        <v>2381168.1115267938</v>
      </c>
      <c r="U33" s="52">
        <f>'Haberes medios - Corrientes'!U33/'IPC Córdoba'!U$13*100</f>
        <v>2422540.6303835241</v>
      </c>
      <c r="V33" s="53">
        <f>'Haberes medios - Corrientes'!V33/'IPC Córdoba'!V$13*100</f>
        <v>2180643.3358604172</v>
      </c>
      <c r="W33" s="52">
        <f>'Haberes medios - Corrientes'!W33/'IPC Córdoba'!W$13*100</f>
        <v>2496826.2125065727</v>
      </c>
      <c r="X33" s="52">
        <f>'Haberes medios - Corrientes'!X33/'IPC Córdoba'!X$13*100</f>
        <v>2427020.5663180589</v>
      </c>
      <c r="Y33" s="52">
        <f>'Haberes medios - Corrientes'!Y33/'IPC Córdoba'!Y$13*100</f>
        <v>2608129.1696188562</v>
      </c>
      <c r="Z33" s="52">
        <f>'Haberes medios - Corrientes'!Z33/'IPC Córdoba'!Z$13*100</f>
        <v>2350479.172026962</v>
      </c>
      <c r="AA33" s="51">
        <f>'Haberes medios - Corrientes'!AA33/'IPC Córdoba'!AA$13*100</f>
        <v>2704190.3196806586</v>
      </c>
      <c r="AB33" s="52">
        <f>'Haberes medios - Corrientes'!AB33/'IPC Córdoba'!AB$13*100</f>
        <v>2437543.4486497007</v>
      </c>
      <c r="AC33" s="52">
        <f>'Haberes medios - Corrientes'!AC33/'IPC Córdoba'!AC$13*100</f>
        <v>3007434.5789727233</v>
      </c>
      <c r="AD33" s="53">
        <f>'Haberes medios - Corrientes'!AD33/'IPC Córdoba'!AD$13*100</f>
        <v>2998023.4056108641</v>
      </c>
      <c r="AE33" s="52">
        <f>'Haberes medios - Corrientes'!AE33/'IPC Córdoba'!AE$13*100</f>
        <v>2676383.1894065277</v>
      </c>
      <c r="AF33" s="52">
        <f>'Haberes medios - Corrientes'!AF33/'IPC Córdoba'!AF$13*100</f>
        <v>2671427.7612243663</v>
      </c>
      <c r="AG33" s="52">
        <f>'Haberes medios - Corrientes'!AG33/'IPC Córdoba'!AG$13*100</f>
        <v>2398067.6712740986</v>
      </c>
      <c r="AH33" s="52">
        <f>'Haberes medios - Corrientes'!AH33/'IPC Córdoba'!AH$13*100</f>
        <v>2455270.6488676146</v>
      </c>
      <c r="AI33" s="51">
        <f>'Haberes medios - Corrientes'!AI33/'IPC Córdoba'!AI$13*100</f>
        <v>2344950.1352579175</v>
      </c>
      <c r="AJ33" s="52">
        <f>'Haberes medios - Corrientes'!AJ33/'IPC Córdoba'!AJ$13*100</f>
        <v>2125757.2432728843</v>
      </c>
      <c r="AK33" s="52">
        <f>'Haberes medios - Corrientes'!AK33/'IPC Córdoba'!AK$13*100</f>
        <v>2279048.8446385362</v>
      </c>
      <c r="AL33" s="52">
        <f>'Haberes medios - Corrientes'!AL33/'IPC Córdoba'!AL$13*100</f>
        <v>1496867.9249478537</v>
      </c>
      <c r="AM33" s="51">
        <f>'Haberes medios - Corrientes'!AM33/'IPC Córdoba'!AM$13*100</f>
        <v>1629420.6291841103</v>
      </c>
      <c r="AN33" s="52">
        <f>'Haberes medios - Corrientes'!AN33/'IPC Córdoba'!AN$13*100</f>
        <v>1675038.4048985189</v>
      </c>
      <c r="AO33" s="52">
        <f>'Haberes medios - Corrientes'!AO33/'IPC Córdoba'!AO$13*100</f>
        <v>1622493.2003033704</v>
      </c>
      <c r="AP33" s="53">
        <f>'Haberes medios - Corrientes'!AP33/'IPC Córdoba'!AP$13*100</f>
        <v>1761514.2800000003</v>
      </c>
    </row>
    <row r="34" spans="2:42" x14ac:dyDescent="0.3">
      <c r="B34" s="12" t="s">
        <v>44</v>
      </c>
      <c r="C34" s="51">
        <f>'Haberes medios - Corrientes'!C34/'IPC Córdoba'!C$13*100</f>
        <v>1808040.5112263591</v>
      </c>
      <c r="D34" s="52">
        <f>'Haberes medios - Corrientes'!D34/'IPC Córdoba'!D$13*100</f>
        <v>1727255.4243697268</v>
      </c>
      <c r="E34" s="52">
        <f>'Haberes medios - Corrientes'!E34/'IPC Córdoba'!E$13*100</f>
        <v>1885365.8187974892</v>
      </c>
      <c r="F34" s="53">
        <f>'Haberes medios - Corrientes'!F34/'IPC Córdoba'!F$13*100</f>
        <v>1729459.774753104</v>
      </c>
      <c r="G34" s="51">
        <f>'Haberes medios - Corrientes'!G34/'IPC Córdoba'!G$13*100</f>
        <v>1896405.3277462288</v>
      </c>
      <c r="H34" s="52">
        <f>'Haberes medios - Corrientes'!H34/'IPC Córdoba'!H$13*100</f>
        <v>1698105.299117865</v>
      </c>
      <c r="I34" s="52">
        <f>'Haberes medios - Corrientes'!I34/'IPC Córdoba'!I$13*100</f>
        <v>1930469.4899272341</v>
      </c>
      <c r="J34" s="53">
        <f>'Haberes medios - Corrientes'!J34/'IPC Córdoba'!J$13*100</f>
        <v>1822374.8337117729</v>
      </c>
      <c r="K34" s="51">
        <f>'Haberes medios - Corrientes'!K34/'IPC Córdoba'!K$13*100</f>
        <v>1906149.495651915</v>
      </c>
      <c r="L34" s="52">
        <f>'Haberes medios - Corrientes'!L34/'IPC Córdoba'!L$13*100</f>
        <v>1813732.4085945878</v>
      </c>
      <c r="M34" s="52">
        <f>'Haberes medios - Corrientes'!M34/'IPC Córdoba'!M$13*100</f>
        <v>2003421.3498655695</v>
      </c>
      <c r="N34" s="53">
        <f>'Haberes medios - Corrientes'!N34/'IPC Córdoba'!N$13*100</f>
        <v>1879099.6088581374</v>
      </c>
      <c r="O34" s="52">
        <f>'Haberes medios - Corrientes'!O34/'IPC Córdoba'!O$13*100</f>
        <v>1972790.9053584717</v>
      </c>
      <c r="P34" s="52">
        <f>'Haberes medios - Corrientes'!P34/'IPC Córdoba'!P$13*100</f>
        <v>1842461.5738813765</v>
      </c>
      <c r="Q34" s="52">
        <f>'Haberes medios - Corrientes'!Q34/'IPC Córdoba'!Q$13*100</f>
        <v>2370015.3625055775</v>
      </c>
      <c r="R34" s="52">
        <f>'Haberes medios - Corrientes'!R34/'IPC Córdoba'!R$13*100</f>
        <v>2121362.6404474564</v>
      </c>
      <c r="S34" s="51">
        <f>'Haberes medios - Corrientes'!S34/'IPC Córdoba'!S$13*100</f>
        <v>1962044.3558649055</v>
      </c>
      <c r="T34" s="52">
        <f>'Haberes medios - Corrientes'!T34/'IPC Córdoba'!T$13*100</f>
        <v>1806097.4032334522</v>
      </c>
      <c r="U34" s="52">
        <f>'Haberes medios - Corrientes'!U34/'IPC Córdoba'!U$13*100</f>
        <v>1719105.8941801158</v>
      </c>
      <c r="V34" s="53">
        <f>'Haberes medios - Corrientes'!V34/'IPC Córdoba'!V$13*100</f>
        <v>1639217.3562784439</v>
      </c>
      <c r="W34" s="52">
        <f>'Haberes medios - Corrientes'!W34/'IPC Córdoba'!W$13*100</f>
        <v>1741724.9436345703</v>
      </c>
      <c r="X34" s="52">
        <f>'Haberes medios - Corrientes'!X34/'IPC Córdoba'!X$13*100</f>
        <v>1694478.0976104254</v>
      </c>
      <c r="Y34" s="52">
        <f>'Haberes medios - Corrientes'!Y34/'IPC Córdoba'!Y$13*100</f>
        <v>1791400.2058751071</v>
      </c>
      <c r="Z34" s="52">
        <f>'Haberes medios - Corrientes'!Z34/'IPC Córdoba'!Z$13*100</f>
        <v>1624604.9446017293</v>
      </c>
      <c r="AA34" s="51">
        <f>'Haberes medios - Corrientes'!AA34/'IPC Córdoba'!AA$13*100</f>
        <v>2035115.0770510703</v>
      </c>
      <c r="AB34" s="52">
        <f>'Haberes medios - Corrientes'!AB34/'IPC Córdoba'!AB$13*100</f>
        <v>1831363.3012405015</v>
      </c>
      <c r="AC34" s="52">
        <f>'Haberes medios - Corrientes'!AC34/'IPC Córdoba'!AC$13*100</f>
        <v>2262834.7114181155</v>
      </c>
      <c r="AD34" s="53">
        <f>'Haberes medios - Corrientes'!AD34/'IPC Córdoba'!AD$13*100</f>
        <v>2255745.8508275934</v>
      </c>
      <c r="AE34" s="52">
        <f>'Haberes medios - Corrientes'!AE34/'IPC Córdoba'!AE$13*100</f>
        <v>1984851.7763407181</v>
      </c>
      <c r="AF34" s="52">
        <f>'Haberes medios - Corrientes'!AF34/'IPC Córdoba'!AF$13*100</f>
        <v>1981176.7456243306</v>
      </c>
      <c r="AG34" s="52">
        <f>'Haberes medios - Corrientes'!AG34/'IPC Córdoba'!AG$13*100</f>
        <v>1853221.9982906838</v>
      </c>
      <c r="AH34" s="52">
        <f>'Haberes medios - Corrientes'!AH34/'IPC Córdoba'!AH$13*100</f>
        <v>2009984.743798356</v>
      </c>
      <c r="AI34" s="51">
        <f>'Haberes medios - Corrientes'!AI34/'IPC Córdoba'!AI$13*100</f>
        <v>1712025.4504517685</v>
      </c>
      <c r="AJ34" s="52">
        <f>'Haberes medios - Corrientes'!AJ34/'IPC Córdoba'!AJ$13*100</f>
        <v>1401947.218185795</v>
      </c>
      <c r="AK34" s="52">
        <f>'Haberes medios - Corrientes'!AK34/'IPC Córdoba'!AK$13*100</f>
        <v>1561079.8374368646</v>
      </c>
      <c r="AL34" s="52">
        <f>'Haberes medios - Corrientes'!AL34/'IPC Córdoba'!AL$13*100</f>
        <v>1035150.2224431521</v>
      </c>
      <c r="AM34" s="51">
        <f>'Haberes medios - Corrientes'!AM34/'IPC Córdoba'!AM$13*100</f>
        <v>1141833.1351534959</v>
      </c>
      <c r="AN34" s="52">
        <f>'Haberes medios - Corrientes'!AN34/'IPC Córdoba'!AN$13*100</f>
        <v>1146051.7032008036</v>
      </c>
      <c r="AO34" s="52">
        <f>'Haberes medios - Corrientes'!AO34/'IPC Córdoba'!AO$13*100</f>
        <v>1102668.4358258606</v>
      </c>
      <c r="AP34" s="53">
        <f>'Haberes medios - Corrientes'!AP34/'IPC Córdoba'!AP$13*100</f>
        <v>1193555.06</v>
      </c>
    </row>
    <row r="35" spans="2:42" x14ac:dyDescent="0.3">
      <c r="B35" s="40" t="s">
        <v>48</v>
      </c>
      <c r="C35" s="60">
        <f>'Haberes medios - Corrientes'!C35/'IPC Córdoba'!C$13*100</f>
        <v>546361.95851165697</v>
      </c>
      <c r="D35" s="60">
        <f>'Haberes medios - Corrientes'!D35/'IPC Córdoba'!D$13*100</f>
        <v>522602.32573381084</v>
      </c>
      <c r="E35" s="60">
        <f>'Haberes medios - Corrientes'!E35/'IPC Córdoba'!E$13*100</f>
        <v>545027.05627489474</v>
      </c>
      <c r="F35" s="63">
        <f>'Haberes medios - Corrientes'!F35/'IPC Córdoba'!F$13*100</f>
        <v>499293.6800453235</v>
      </c>
      <c r="G35" s="60">
        <f>'Haberes medios - Corrientes'!G35/'IPC Córdoba'!G$13*100</f>
        <v>596886.29202990548</v>
      </c>
      <c r="H35" s="60">
        <f>'Haberes medios - Corrientes'!H35/'IPC Córdoba'!H$13*100</f>
        <v>591074.64151890343</v>
      </c>
      <c r="I35" s="60">
        <f>'Haberes medios - Corrientes'!I35/'IPC Córdoba'!I$13*100</f>
        <v>569442.73027417541</v>
      </c>
      <c r="J35" s="63">
        <f>'Haberes medios - Corrientes'!J35/'IPC Córdoba'!J$13*100</f>
        <v>540647.59125113348</v>
      </c>
      <c r="K35" s="60">
        <f>'Haberes medios - Corrientes'!K35/'IPC Córdoba'!K$13*100</f>
        <v>629135.98842078261</v>
      </c>
      <c r="L35" s="60">
        <f>'Haberes medios - Corrientes'!L35/'IPC Córdoba'!L$13*100</f>
        <v>602560.82440478541</v>
      </c>
      <c r="M35" s="60">
        <f>'Haberes medios - Corrientes'!M35/'IPC Córdoba'!M$13*100</f>
        <v>630169.33565088408</v>
      </c>
      <c r="N35" s="63">
        <f>'Haberes medios - Corrientes'!N35/'IPC Córdoba'!N$13*100</f>
        <v>591617.90563971456</v>
      </c>
      <c r="O35" s="61">
        <f>'Haberes medios - Corrientes'!O35/'IPC Córdoba'!O$13*100</f>
        <v>630604.77849324921</v>
      </c>
      <c r="P35" s="60">
        <f>'Haberes medios - Corrientes'!P35/'IPC Córdoba'!P$13*100</f>
        <v>669181.54778988799</v>
      </c>
      <c r="Q35" s="60">
        <f>'Haberes medios - Corrientes'!Q35/'IPC Córdoba'!Q$13*100</f>
        <v>594909.47379485075</v>
      </c>
      <c r="R35" s="60">
        <f>'Haberes medios - Corrientes'!R35/'IPC Córdoba'!R$13*100</f>
        <v>532218.46126225952</v>
      </c>
      <c r="S35" s="60">
        <f>'Haberes medios - Corrientes'!S35/'IPC Córdoba'!S$13*100</f>
        <v>573075.85504367843</v>
      </c>
      <c r="T35" s="60">
        <f>'Haberes medios - Corrientes'!T35/'IPC Córdoba'!T$13*100</f>
        <v>527326.8435979815</v>
      </c>
      <c r="U35" s="60">
        <f>'Haberes medios - Corrientes'!U35/'IPC Córdoba'!U$13*100</f>
        <v>591162.57689145079</v>
      </c>
      <c r="V35" s="63">
        <f>'Haberes medios - Corrientes'!V35/'IPC Córdoba'!V$13*100</f>
        <v>673323.2488264062</v>
      </c>
      <c r="W35" s="61">
        <f>'Haberes medios - Corrientes'!W35/'IPC Córdoba'!W$13*100</f>
        <v>621617.1419024067</v>
      </c>
      <c r="X35" s="60">
        <f>'Haberes medios - Corrientes'!X35/'IPC Córdoba'!X$13*100</f>
        <v>601144.98617667961</v>
      </c>
      <c r="Y35" s="60">
        <f>'Haberes medios - Corrientes'!Y35/'IPC Córdoba'!Y$13*100</f>
        <v>566653.41264397837</v>
      </c>
      <c r="Z35" s="60">
        <f>'Haberes medios - Corrientes'!Z35/'IPC Córdoba'!Z$13*100</f>
        <v>545798.9880877086</v>
      </c>
      <c r="AA35" s="60">
        <f>'Haberes medios - Corrientes'!AA35/'IPC Córdoba'!AA$13*100</f>
        <v>517435.46142836183</v>
      </c>
      <c r="AB35" s="60">
        <f>'Haberes medios - Corrientes'!AB35/'IPC Córdoba'!AB$13*100</f>
        <v>466052.88658209954</v>
      </c>
      <c r="AC35" s="60">
        <f>'Haberes medios - Corrientes'!AC35/'IPC Córdoba'!AC$13*100</f>
        <v>497682.36052340816</v>
      </c>
      <c r="AD35" s="63">
        <f>'Haberes medios - Corrientes'!AD35/'IPC Córdoba'!AD$13*100</f>
        <v>522257.35233581864</v>
      </c>
      <c r="AE35" s="61">
        <f>'Haberes medios - Corrientes'!AE35/'IPC Córdoba'!AE$13*100</f>
        <v>449761.60304087406</v>
      </c>
      <c r="AF35" s="61">
        <f>'Haberes medios - Corrientes'!AF35/'IPC Córdoba'!AF$13*100</f>
        <v>441241.63912347815</v>
      </c>
      <c r="AG35" s="61">
        <f>'Haberes medios - Corrientes'!AG35/'IPC Córdoba'!AG$13*100</f>
        <v>602624.08308939508</v>
      </c>
      <c r="AH35" s="61">
        <f>'Haberes medios - Corrientes'!AH35/'IPC Córdoba'!AH$13*100</f>
        <v>641156.43788317463</v>
      </c>
      <c r="AI35" s="60">
        <f>'Haberes medios - Corrientes'!AI35/'IPC Córdoba'!AI$13*100</f>
        <v>523946.31972791068</v>
      </c>
      <c r="AJ35" s="61">
        <f>'Haberes medios - Corrientes'!AJ35/'IPC Córdoba'!AJ$13*100</f>
        <v>464787.26865989983</v>
      </c>
      <c r="AK35" s="61">
        <f>'Haberes medios - Corrientes'!AK35/'IPC Córdoba'!AK$13*100</f>
        <v>506614.02737308596</v>
      </c>
      <c r="AL35" s="61">
        <f>'Haberes medios - Corrientes'!AL35/'IPC Córdoba'!AL$13*100</f>
        <v>500852.77428195515</v>
      </c>
      <c r="AM35" s="60">
        <f>'Haberes medios - Corrientes'!AM35/'IPC Córdoba'!AM$13*100</f>
        <v>431569.15493549651</v>
      </c>
      <c r="AN35" s="61">
        <f>'Haberes medios - Corrientes'!AN35/'IPC Córdoba'!AN$13*100</f>
        <v>378499.39075139089</v>
      </c>
      <c r="AO35" s="61">
        <f>'Haberes medios - Corrientes'!AO35/'IPC Córdoba'!AO$13*100</f>
        <v>413305.20821411628</v>
      </c>
      <c r="AP35" s="62">
        <f>'Haberes medios - Corrientes'!AP35/'IPC Córdoba'!AP$13*100</f>
        <v>423763.53602401202</v>
      </c>
    </row>
    <row r="36" spans="2:42" x14ac:dyDescent="0.3">
      <c r="B36" s="12" t="s">
        <v>43</v>
      </c>
      <c r="C36" s="51">
        <f>'Haberes medios - Corrientes'!C36/'IPC Córdoba'!C$13*100</f>
        <v>595734.62032323016</v>
      </c>
      <c r="D36" s="52">
        <f>'Haberes medios - Corrientes'!D36/'IPC Córdoba'!D$13*100</f>
        <v>569735.11886038037</v>
      </c>
      <c r="E36" s="52">
        <f>'Haberes medios - Corrientes'!E36/'IPC Córdoba'!E$13*100</f>
        <v>594156.39701980678</v>
      </c>
      <c r="F36" s="53">
        <f>'Haberes medios - Corrientes'!F36/'IPC Córdoba'!F$13*100</f>
        <v>544459.9013900779</v>
      </c>
      <c r="G36" s="51">
        <f>'Haberes medios - Corrientes'!G36/'IPC Córdoba'!G$13*100</f>
        <v>650212.88364139805</v>
      </c>
      <c r="H36" s="52">
        <f>'Haberes medios - Corrientes'!H36/'IPC Córdoba'!H$13*100</f>
        <v>643590.54623603134</v>
      </c>
      <c r="I36" s="52">
        <f>'Haberes medios - Corrientes'!I36/'IPC Córdoba'!I$13*100</f>
        <v>619679.8015661583</v>
      </c>
      <c r="J36" s="53">
        <f>'Haberes medios - Corrientes'!J36/'IPC Córdoba'!J$13*100</f>
        <v>587745.06849680061</v>
      </c>
      <c r="K36" s="51">
        <f>'Haberes medios - Corrientes'!K36/'IPC Córdoba'!K$13*100</f>
        <v>683571.44483215129</v>
      </c>
      <c r="L36" s="52">
        <f>'Haberes medios - Corrientes'!L36/'IPC Córdoba'!L$13*100</f>
        <v>653516.31098425807</v>
      </c>
      <c r="M36" s="52">
        <f>'Haberes medios - Corrientes'!M36/'IPC Córdoba'!M$13*100</f>
        <v>684008.94952585897</v>
      </c>
      <c r="N36" s="53">
        <f>'Haberes medios - Corrientes'!N36/'IPC Córdoba'!N$13*100</f>
        <v>642185.80461668829</v>
      </c>
      <c r="O36" s="52">
        <f>'Haberes medios - Corrientes'!O36/'IPC Córdoba'!O$13*100</f>
        <v>683592.63971101795</v>
      </c>
      <c r="P36" s="52">
        <f>'Haberes medios - Corrientes'!P36/'IPC Córdoba'!P$13*100</f>
        <v>728922.79227956699</v>
      </c>
      <c r="Q36" s="52">
        <f>'Haberes medios - Corrientes'!Q36/'IPC Córdoba'!Q$13*100</f>
        <v>643014.3054501079</v>
      </c>
      <c r="R36" s="52">
        <f>'Haberes medios - Corrientes'!R36/'IPC Córdoba'!R$13*100</f>
        <v>575086.54311236111</v>
      </c>
      <c r="S36" s="51">
        <f>'Haberes medios - Corrientes'!S36/'IPC Córdoba'!S$13*100</f>
        <v>619330.1412731224</v>
      </c>
      <c r="T36" s="52">
        <f>'Haberes medios - Corrientes'!T36/'IPC Córdoba'!T$13*100</f>
        <v>569573.6308352882</v>
      </c>
      <c r="U36" s="52">
        <f>'Haberes medios - Corrientes'!U36/'IPC Córdoba'!U$13*100</f>
        <v>637820.83567376633</v>
      </c>
      <c r="V36" s="53">
        <f>'Haberes medios - Corrientes'!V36/'IPC Córdoba'!V$13*100</f>
        <v>726372.75097583001</v>
      </c>
      <c r="W36" s="52">
        <f>'Haberes medios - Corrientes'!W36/'IPC Córdoba'!W$13*100</f>
        <v>669942.40409317566</v>
      </c>
      <c r="X36" s="52">
        <f>'Haberes medios - Corrientes'!X36/'IPC Córdoba'!X$13*100</f>
        <v>647343.85170301353</v>
      </c>
      <c r="Y36" s="52">
        <f>'Haberes medios - Corrientes'!Y36/'IPC Córdoba'!Y$13*100</f>
        <v>610075.81861622271</v>
      </c>
      <c r="Z36" s="52">
        <f>'Haberes medios - Corrientes'!Z36/'IPC Córdoba'!Z$13*100</f>
        <v>588038.92171074776</v>
      </c>
      <c r="AA36" s="51">
        <f>'Haberes medios - Corrientes'!AA36/'IPC Córdoba'!AA$13*100</f>
        <v>557186.76571133686</v>
      </c>
      <c r="AB36" s="52">
        <f>'Haberes medios - Corrientes'!AB36/'IPC Córdoba'!AB$13*100</f>
        <v>501675.9928633066</v>
      </c>
      <c r="AC36" s="52">
        <f>'Haberes medios - Corrientes'!AC36/'IPC Córdoba'!AC$13*100</f>
        <v>536062.5412884237</v>
      </c>
      <c r="AD36" s="53">
        <f>'Haberes medios - Corrientes'!AD36/'IPC Córdoba'!AD$13*100</f>
        <v>562482.80819880415</v>
      </c>
      <c r="AE36" s="52">
        <f>'Haberes medios - Corrientes'!AE36/'IPC Córdoba'!AE$13*100</f>
        <v>484388.96445604088</v>
      </c>
      <c r="AF36" s="52">
        <f>'Haberes medios - Corrientes'!AF36/'IPC Córdoba'!AF$13*100</f>
        <v>475155.30022319336</v>
      </c>
      <c r="AG36" s="52">
        <f>'Haberes medios - Corrientes'!AG36/'IPC Córdoba'!AG$13*100</f>
        <v>649809.16670552536</v>
      </c>
      <c r="AH36" s="52">
        <f>'Haberes medios - Corrientes'!AH36/'IPC Córdoba'!AH$13*100</f>
        <v>691261.58658039081</v>
      </c>
      <c r="AI36" s="51">
        <f>'Haberes medios - Corrientes'!AI36/'IPC Córdoba'!AI$13*100</f>
        <v>564860.1938894901</v>
      </c>
      <c r="AJ36" s="52">
        <f>'Haberes medios - Corrientes'!AJ36/'IPC Córdoba'!AJ$13*100</f>
        <v>473013.06563087762</v>
      </c>
      <c r="AK36" s="52">
        <f>'Haberes medios - Corrientes'!AK36/'IPC Córdoba'!AK$13*100</f>
        <v>547084.15714697319</v>
      </c>
      <c r="AL36" s="52">
        <f>'Haberes medios - Corrientes'!AL36/'IPC Córdoba'!AL$13*100</f>
        <v>541051.49892335548</v>
      </c>
      <c r="AM36" s="51">
        <f>'Haberes medios - Corrientes'!AM36/'IPC Córdoba'!AM$13*100</f>
        <v>466082.4906584915</v>
      </c>
      <c r="AN36" s="52">
        <f>'Haberes medios - Corrientes'!AN36/'IPC Córdoba'!AN$13*100</f>
        <v>404782.02049761155</v>
      </c>
      <c r="AO36" s="52">
        <f>'Haberes medios - Corrientes'!AO36/'IPC Córdoba'!AO$13*100</f>
        <v>446881.3803323076</v>
      </c>
      <c r="AP36" s="53">
        <f>'Haberes medios - Corrientes'!AP36/'IPC Córdoba'!AP$13*100</f>
        <v>458119.02117302455</v>
      </c>
    </row>
    <row r="37" spans="2:42" x14ac:dyDescent="0.3">
      <c r="B37" s="11" t="s">
        <v>44</v>
      </c>
      <c r="C37" s="48">
        <f>'Haberes medios - Corrientes'!C37/'IPC Córdoba'!C$13*100</f>
        <v>454502.76384926657</v>
      </c>
      <c r="D37" s="49">
        <f>'Haberes medios - Corrientes'!D37/'IPC Córdoba'!D$13*100</f>
        <v>434325.5250540431</v>
      </c>
      <c r="E37" s="49">
        <f>'Haberes medios - Corrientes'!E37/'IPC Córdoba'!E$13*100</f>
        <v>452674.27968307212</v>
      </c>
      <c r="F37" s="50">
        <f>'Haberes medios - Corrientes'!F37/'IPC Córdoba'!F$13*100</f>
        <v>413665.64027925098</v>
      </c>
      <c r="G37" s="48">
        <f>'Haberes medios - Corrientes'!G37/'IPC Córdoba'!G$13*100</f>
        <v>494261.71157931676</v>
      </c>
      <c r="H37" s="49">
        <f>'Haberes medios - Corrientes'!H37/'IPC Córdoba'!H$13*100</f>
        <v>488288.27652717766</v>
      </c>
      <c r="I37" s="49">
        <f>'Haberes medios - Corrientes'!I37/'IPC Córdoba'!I$13*100</f>
        <v>469211.92004785442</v>
      </c>
      <c r="J37" s="50">
        <f>'Haberes medios - Corrientes'!J37/'IPC Córdoba'!J$13*100</f>
        <v>445462.41384793259</v>
      </c>
      <c r="K37" s="48">
        <f>'Haberes medios - Corrientes'!K37/'IPC Córdoba'!K$13*100</f>
        <v>517849.93138144666</v>
      </c>
      <c r="L37" s="49">
        <f>'Haberes medios - Corrientes'!L37/'IPC Córdoba'!L$13*100</f>
        <v>496263.24848812912</v>
      </c>
      <c r="M37" s="49">
        <f>'Haberes medios - Corrientes'!M37/'IPC Córdoba'!M$13*100</f>
        <v>517564.06075515668</v>
      </c>
      <c r="N37" s="50">
        <f>'Haberes medios - Corrientes'!N37/'IPC Córdoba'!N$13*100</f>
        <v>484697.34803415957</v>
      </c>
      <c r="O37" s="49">
        <f>'Haberes medios - Corrientes'!O37/'IPC Córdoba'!O$13*100</f>
        <v>515861.76814620045</v>
      </c>
      <c r="P37" s="49">
        <f>'Haberes medios - Corrientes'!P37/'IPC Córdoba'!P$13*100</f>
        <v>534770.19365752023</v>
      </c>
      <c r="Q37" s="49">
        <f>'Haberes medios - Corrientes'!Q37/'IPC Córdoba'!Q$13*100</f>
        <v>485896.55618841451</v>
      </c>
      <c r="R37" s="49">
        <f>'Haberes medios - Corrientes'!R37/'IPC Córdoba'!R$13*100</f>
        <v>433517.93933346344</v>
      </c>
      <c r="S37" s="48">
        <f>'Haberes medios - Corrientes'!S37/'IPC Córdoba'!S$13*100</f>
        <v>465552.70001389907</v>
      </c>
      <c r="T37" s="49">
        <f>'Haberes medios - Corrientes'!T37/'IPC Córdoba'!T$13*100</f>
        <v>427855.67129018402</v>
      </c>
      <c r="U37" s="49">
        <f>'Haberes medios - Corrientes'!U37/'IPC Córdoba'!U$13*100</f>
        <v>478910.84535308462</v>
      </c>
      <c r="V37" s="50">
        <f>'Haberes medios - Corrientes'!V37/'IPC Córdoba'!V$13*100</f>
        <v>544863.06886223005</v>
      </c>
      <c r="W37" s="49">
        <f>'Haberes medios - Corrientes'!W37/'IPC Córdoba'!W$13*100</f>
        <v>501955.5499475887</v>
      </c>
      <c r="X37" s="49">
        <f>'Haberes medios - Corrientes'!X37/'IPC Córdoba'!X$13*100</f>
        <v>485153.45766469644</v>
      </c>
      <c r="Y37" s="49">
        <f>'Haberes medios - Corrientes'!Y37/'IPC Córdoba'!Y$13*100</f>
        <v>456838.38343924546</v>
      </c>
      <c r="Z37" s="49">
        <f>'Haberes medios - Corrientes'!Z37/'IPC Córdoba'!Z$13*100</f>
        <v>439078.35977145605</v>
      </c>
      <c r="AA37" s="48">
        <f>'Haberes medios - Corrientes'!AA37/'IPC Córdoba'!AA$13*100</f>
        <v>415503.53065368079</v>
      </c>
      <c r="AB37" s="49">
        <f>'Haberes medios - Corrientes'!AB37/'IPC Córdoba'!AB$13*100</f>
        <v>373577.1884319192</v>
      </c>
      <c r="AC37" s="49">
        <f>'Haberes medios - Corrientes'!AC37/'IPC Córdoba'!AC$13*100</f>
        <v>398510.10044559132</v>
      </c>
      <c r="AD37" s="50">
        <f>'Haberes medios - Corrientes'!AD37/'IPC Córdoba'!AD$13*100</f>
        <v>417859.24258097657</v>
      </c>
      <c r="AE37" s="49">
        <f>'Haberes medios - Corrientes'!AE37/'IPC Córdoba'!AE$13*100</f>
        <v>359015.48545367783</v>
      </c>
      <c r="AF37" s="49">
        <f>'Haberes medios - Corrientes'!AF37/'IPC Córdoba'!AF$13*100</f>
        <v>352172.29295680969</v>
      </c>
      <c r="AG37" s="49">
        <f>'Haberes medios - Corrientes'!AG37/'IPC Córdoba'!AG$13*100</f>
        <v>479258.43089160544</v>
      </c>
      <c r="AH37" s="49">
        <f>'Haberes medios - Corrientes'!AH37/'IPC Córdoba'!AH$13*100</f>
        <v>509077.07210314018</v>
      </c>
      <c r="AI37" s="48">
        <f>'Haberes medios - Corrientes'!AI37/'IPC Córdoba'!AI$13*100</f>
        <v>414900.98248933093</v>
      </c>
      <c r="AJ37" s="49">
        <f>'Haberes medios - Corrientes'!AJ37/'IPC Córdoba'!AJ$13*100</f>
        <v>442662.38286648248</v>
      </c>
      <c r="AK37" s="49">
        <f>'Haberes medios - Corrientes'!AK37/'IPC Córdoba'!AK$13*100</f>
        <v>397956.83020706126</v>
      </c>
      <c r="AL37" s="49">
        <f>'Haberes medios - Corrientes'!AL37/'IPC Córdoba'!AL$13*100</f>
        <v>391897.09862720099</v>
      </c>
      <c r="AM37" s="48">
        <f>'Haberes medios - Corrientes'!AM37/'IPC Córdoba'!AM$13*100</f>
        <v>337505.46709695528</v>
      </c>
      <c r="AN37" s="49">
        <f>'Haberes medios - Corrientes'!AN37/'IPC Córdoba'!AN$13*100</f>
        <v>306392.43513285357</v>
      </c>
      <c r="AO37" s="49">
        <f>'Haberes medios - Corrientes'!AO37/'IPC Córdoba'!AO$13*100</f>
        <v>321332.93053835921</v>
      </c>
      <c r="AP37" s="50">
        <f>'Haberes medios - Corrientes'!AP37/'IPC Córdoba'!AP$13*100</f>
        <v>328784.53000000003</v>
      </c>
    </row>
    <row r="39" spans="2:42" x14ac:dyDescent="0.3">
      <c r="B39" s="15" t="s">
        <v>56</v>
      </c>
    </row>
    <row r="40" spans="2:42" x14ac:dyDescent="0.3">
      <c r="B40" s="16" t="s">
        <v>143</v>
      </c>
    </row>
    <row r="41" spans="2:42" ht="9" customHeight="1" x14ac:dyDescent="0.3"/>
    <row r="42" spans="2:42" x14ac:dyDescent="0.3">
      <c r="B42" s="15" t="s">
        <v>64</v>
      </c>
    </row>
    <row r="43" spans="2:42" x14ac:dyDescent="0.3">
      <c r="B43" s="1" t="s">
        <v>65</v>
      </c>
    </row>
    <row r="44" spans="2:42" x14ac:dyDescent="0.3">
      <c r="B44" s="1" t="s">
        <v>66</v>
      </c>
    </row>
    <row r="45" spans="2:42" x14ac:dyDescent="0.3">
      <c r="B45" s="1" t="s">
        <v>67</v>
      </c>
    </row>
    <row r="46" spans="2:42" x14ac:dyDescent="0.3">
      <c r="B46" s="1" t="s">
        <v>144</v>
      </c>
    </row>
  </sheetData>
  <sheetProtection algorithmName="SHA-512" hashValue="jQoqbJChLu0qE753MPwGPavhj2+P+bSxxVNELGeiqvnTnGmrI1PStbLRdUFTuxDPpSvf8GSpZAyVAZ15Y2of3A==" saltValue="kXh65qXIdHcHIptk8/TbdQ==" spinCount="100000" sheet="1" objects="1" scenarios="1"/>
  <phoneticPr fontId="1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2:AP49"/>
  <sheetViews>
    <sheetView zoomScale="85" zoomScaleNormal="85" workbookViewId="0">
      <pane xSplit="2" ySplit="5" topLeftCell="C6" activePane="bottomRight" state="frozen"/>
      <selection activeCell="G351" sqref="G351"/>
      <selection pane="topRight" activeCell="G351" sqref="G351"/>
      <selection pane="bottomLeft" activeCell="G351" sqref="G351"/>
      <selection pane="bottomRight" activeCell="B3" sqref="B3"/>
    </sheetView>
  </sheetViews>
  <sheetFormatPr baseColWidth="10" defaultColWidth="11" defaultRowHeight="14.4" x14ac:dyDescent="0.3"/>
  <cols>
    <col min="1" max="1" width="3.109375" style="1" customWidth="1"/>
    <col min="2" max="2" width="58.6640625" style="1" customWidth="1"/>
    <col min="3" max="37" width="11" style="1"/>
    <col min="38" max="38" width="10.77734375" style="1" customWidth="1"/>
    <col min="39" max="16384" width="11" style="1"/>
  </cols>
  <sheetData>
    <row r="2" spans="2:42" ht="18" x14ac:dyDescent="0.35">
      <c r="B2" s="2" t="s">
        <v>51</v>
      </c>
    </row>
    <row r="3" spans="2:42" x14ac:dyDescent="0.3">
      <c r="B3" s="3" t="s">
        <v>148</v>
      </c>
    </row>
    <row r="5" spans="2:42" x14ac:dyDescent="0.3">
      <c r="B5" s="35" t="s">
        <v>134</v>
      </c>
      <c r="C5" s="36" t="s">
        <v>5</v>
      </c>
      <c r="D5" s="36" t="s">
        <v>6</v>
      </c>
      <c r="E5" s="36" t="s">
        <v>7</v>
      </c>
      <c r="F5" s="36" t="s">
        <v>8</v>
      </c>
      <c r="G5" s="36" t="s">
        <v>9</v>
      </c>
      <c r="H5" s="36" t="s">
        <v>10</v>
      </c>
      <c r="I5" s="36" t="s">
        <v>11</v>
      </c>
      <c r="J5" s="36" t="s">
        <v>12</v>
      </c>
      <c r="K5" s="36" t="s">
        <v>13</v>
      </c>
      <c r="L5" s="36" t="s">
        <v>14</v>
      </c>
      <c r="M5" s="36" t="s">
        <v>15</v>
      </c>
      <c r="N5" s="36" t="s">
        <v>16</v>
      </c>
      <c r="O5" s="36" t="s">
        <v>17</v>
      </c>
      <c r="P5" s="36" t="s">
        <v>18</v>
      </c>
      <c r="Q5" s="36" t="s">
        <v>19</v>
      </c>
      <c r="R5" s="36" t="s">
        <v>20</v>
      </c>
      <c r="S5" s="36" t="s">
        <v>21</v>
      </c>
      <c r="T5" s="36" t="s">
        <v>22</v>
      </c>
      <c r="U5" s="36" t="s">
        <v>23</v>
      </c>
      <c r="V5" s="36" t="s">
        <v>24</v>
      </c>
      <c r="W5" s="36" t="s">
        <v>25</v>
      </c>
      <c r="X5" s="36" t="s">
        <v>26</v>
      </c>
      <c r="Y5" s="36" t="s">
        <v>27</v>
      </c>
      <c r="Z5" s="36" t="s">
        <v>28</v>
      </c>
      <c r="AA5" s="36" t="s">
        <v>29</v>
      </c>
      <c r="AB5" s="36" t="s">
        <v>30</v>
      </c>
      <c r="AC5" s="36" t="s">
        <v>31</v>
      </c>
      <c r="AD5" s="36" t="s">
        <v>32</v>
      </c>
      <c r="AE5" s="36" t="s">
        <v>33</v>
      </c>
      <c r="AF5" s="36" t="s">
        <v>34</v>
      </c>
      <c r="AG5" s="36" t="s">
        <v>35</v>
      </c>
      <c r="AH5" s="36" t="s">
        <v>36</v>
      </c>
      <c r="AI5" s="36" t="s">
        <v>37</v>
      </c>
      <c r="AJ5" s="36" t="s">
        <v>149</v>
      </c>
      <c r="AK5" s="36" t="s">
        <v>150</v>
      </c>
      <c r="AL5" s="36" t="s">
        <v>151</v>
      </c>
      <c r="AM5" s="36" t="s">
        <v>162</v>
      </c>
      <c r="AN5" s="36" t="s">
        <v>163</v>
      </c>
      <c r="AO5" s="36" t="s">
        <v>179</v>
      </c>
      <c r="AP5" s="36" t="s">
        <v>197</v>
      </c>
    </row>
    <row r="6" spans="2:42" x14ac:dyDescent="0.3">
      <c r="B6" s="39" t="s">
        <v>147</v>
      </c>
      <c r="C6" s="64">
        <f>+SUM(C7:C8)</f>
        <v>703629.95530923421</v>
      </c>
      <c r="D6" s="64">
        <f t="shared" ref="D6:AJ6" si="0">+SUM(D7:D8)</f>
        <v>716560.5274439659</v>
      </c>
      <c r="E6" s="64">
        <f t="shared" si="0"/>
        <v>729698.8773848908</v>
      </c>
      <c r="F6" s="64">
        <f t="shared" si="0"/>
        <v>743508</v>
      </c>
      <c r="G6" s="64">
        <f t="shared" si="0"/>
        <v>747588</v>
      </c>
      <c r="H6" s="64">
        <f t="shared" si="0"/>
        <v>752178</v>
      </c>
      <c r="I6" s="64">
        <f t="shared" si="0"/>
        <v>757619</v>
      </c>
      <c r="J6" s="64">
        <f t="shared" si="0"/>
        <v>765603</v>
      </c>
      <c r="K6" s="64">
        <f t="shared" si="0"/>
        <v>773770</v>
      </c>
      <c r="L6" s="64">
        <f t="shared" si="0"/>
        <v>778722</v>
      </c>
      <c r="M6" s="64">
        <f t="shared" si="0"/>
        <v>784853</v>
      </c>
      <c r="N6" s="64">
        <f t="shared" si="0"/>
        <v>786897</v>
      </c>
      <c r="O6" s="64">
        <f t="shared" si="0"/>
        <v>789539</v>
      </c>
      <c r="P6" s="64">
        <f t="shared" si="0"/>
        <v>793431</v>
      </c>
      <c r="Q6" s="64">
        <f t="shared" si="0"/>
        <v>793061</v>
      </c>
      <c r="R6" s="64">
        <f t="shared" si="0"/>
        <v>795099.676074774</v>
      </c>
      <c r="S6" s="64">
        <f t="shared" si="0"/>
        <v>797803</v>
      </c>
      <c r="T6" s="64">
        <f t="shared" si="0"/>
        <v>799102.71492700849</v>
      </c>
      <c r="U6" s="64">
        <f t="shared" si="0"/>
        <v>799630</v>
      </c>
      <c r="V6" s="64">
        <f t="shared" si="0"/>
        <v>803556</v>
      </c>
      <c r="W6" s="64">
        <f t="shared" si="0"/>
        <v>803850</v>
      </c>
      <c r="X6" s="64">
        <f t="shared" si="0"/>
        <v>787531</v>
      </c>
      <c r="Y6" s="64">
        <f t="shared" si="0"/>
        <v>784237</v>
      </c>
      <c r="Z6" s="64">
        <f t="shared" si="0"/>
        <v>782946</v>
      </c>
      <c r="AA6" s="64">
        <f t="shared" si="0"/>
        <v>784209</v>
      </c>
      <c r="AB6" s="64">
        <f t="shared" si="0"/>
        <v>787016.99999999988</v>
      </c>
      <c r="AC6" s="64">
        <f t="shared" si="0"/>
        <v>787929</v>
      </c>
      <c r="AD6" s="64">
        <f t="shared" si="0"/>
        <v>796675</v>
      </c>
      <c r="AE6" s="65">
        <f t="shared" si="0"/>
        <v>797585.00000000012</v>
      </c>
      <c r="AF6" s="66">
        <f t="shared" si="0"/>
        <v>802436</v>
      </c>
      <c r="AG6" s="66">
        <f t="shared" si="0"/>
        <v>807188</v>
      </c>
      <c r="AH6" s="67">
        <f t="shared" si="0"/>
        <v>813366</v>
      </c>
      <c r="AI6" s="65">
        <f t="shared" si="0"/>
        <v>817788</v>
      </c>
      <c r="AJ6" s="66">
        <f t="shared" si="0"/>
        <v>822823</v>
      </c>
      <c r="AK6" s="66">
        <f t="shared" ref="AK6:AL6" si="1">+SUM(AK7:AK8)</f>
        <v>829224</v>
      </c>
      <c r="AL6" s="67">
        <f t="shared" si="1"/>
        <v>836342</v>
      </c>
      <c r="AM6" s="66">
        <f t="shared" ref="AM6:AN6" si="2">+SUM(AM7:AM8)</f>
        <v>844851</v>
      </c>
      <c r="AN6" s="66">
        <f t="shared" si="2"/>
        <v>843482</v>
      </c>
      <c r="AO6" s="66">
        <f t="shared" ref="AO6:AP6" si="3">+SUM(AO7:AO8)</f>
        <v>848864</v>
      </c>
      <c r="AP6" s="67">
        <f t="shared" si="3"/>
        <v>854626</v>
      </c>
    </row>
    <row r="7" spans="2:42" x14ac:dyDescent="0.3">
      <c r="B7" s="10" t="s">
        <v>39</v>
      </c>
      <c r="C7" s="68">
        <f t="shared" ref="C7:AI7" si="4">+C10+C13+C21</f>
        <v>480070.03751590615</v>
      </c>
      <c r="D7" s="69">
        <f t="shared" si="4"/>
        <v>490316.30187101476</v>
      </c>
      <c r="E7" s="69">
        <f t="shared" si="4"/>
        <v>500665.10185725969</v>
      </c>
      <c r="F7" s="70">
        <f t="shared" si="4"/>
        <v>511551.57172936434</v>
      </c>
      <c r="G7" s="68">
        <f t="shared" si="4"/>
        <v>514975.1617450128</v>
      </c>
      <c r="H7" s="69">
        <f t="shared" si="4"/>
        <v>519122.64212717861</v>
      </c>
      <c r="I7" s="69">
        <f t="shared" si="4"/>
        <v>523149.53304787684</v>
      </c>
      <c r="J7" s="70">
        <f t="shared" si="4"/>
        <v>529239.98740038648</v>
      </c>
      <c r="K7" s="68">
        <f t="shared" si="4"/>
        <v>534003.06337875151</v>
      </c>
      <c r="L7" s="69">
        <f t="shared" si="4"/>
        <v>537221.07407831633</v>
      </c>
      <c r="M7" s="69">
        <f t="shared" si="4"/>
        <v>540031.76963762636</v>
      </c>
      <c r="N7" s="70">
        <f t="shared" si="4"/>
        <v>541708.56256095564</v>
      </c>
      <c r="O7" s="68">
        <f t="shared" si="4"/>
        <v>543107.09516077139</v>
      </c>
      <c r="P7" s="69">
        <f t="shared" si="4"/>
        <v>545358.45725480025</v>
      </c>
      <c r="Q7" s="69">
        <f t="shared" si="4"/>
        <v>545513.24372672313</v>
      </c>
      <c r="R7" s="70">
        <f t="shared" si="4"/>
        <v>546354.24986145482</v>
      </c>
      <c r="S7" s="68">
        <f t="shared" si="4"/>
        <v>548149.25812026567</v>
      </c>
      <c r="T7" s="69">
        <f t="shared" si="4"/>
        <v>548760.53440747946</v>
      </c>
      <c r="U7" s="69">
        <f t="shared" si="4"/>
        <v>548851.5344072202</v>
      </c>
      <c r="V7" s="70">
        <f t="shared" si="4"/>
        <v>551082.72174730361</v>
      </c>
      <c r="W7" s="68">
        <f t="shared" si="4"/>
        <v>550435.92444785312</v>
      </c>
      <c r="X7" s="69">
        <f t="shared" si="4"/>
        <v>538421.52526344592</v>
      </c>
      <c r="Y7" s="69">
        <f t="shared" si="4"/>
        <v>535189.91236261791</v>
      </c>
      <c r="Z7" s="70">
        <f t="shared" si="4"/>
        <v>532535.11921035475</v>
      </c>
      <c r="AA7" s="68">
        <f t="shared" si="4"/>
        <v>528254.18595076643</v>
      </c>
      <c r="AB7" s="69">
        <f t="shared" si="4"/>
        <v>528567.02817643085</v>
      </c>
      <c r="AC7" s="69">
        <f t="shared" si="4"/>
        <v>527971.08177661966</v>
      </c>
      <c r="AD7" s="70">
        <f t="shared" si="4"/>
        <v>534389.89779546787</v>
      </c>
      <c r="AE7" s="68">
        <f t="shared" si="4"/>
        <v>534666.21081732889</v>
      </c>
      <c r="AF7" s="69">
        <f t="shared" si="4"/>
        <v>538869</v>
      </c>
      <c r="AG7" s="69">
        <f t="shared" si="4"/>
        <v>541256</v>
      </c>
      <c r="AH7" s="70">
        <f t="shared" si="4"/>
        <v>543617</v>
      </c>
      <c r="AI7" s="68">
        <f t="shared" si="4"/>
        <v>544899</v>
      </c>
      <c r="AJ7" s="69">
        <f t="shared" ref="AJ7:AK7" si="5">+AJ10+AJ13+AJ21</f>
        <v>547799</v>
      </c>
      <c r="AK7" s="69">
        <f t="shared" si="5"/>
        <v>555360</v>
      </c>
      <c r="AL7" s="70">
        <f t="shared" ref="AL7:AM7" si="6">+AL10+AL13+AL21</f>
        <v>564420</v>
      </c>
      <c r="AM7" s="69">
        <f t="shared" si="6"/>
        <v>570023</v>
      </c>
      <c r="AN7" s="69">
        <f t="shared" ref="AN7:AO7" si="7">+AN10+AN13+AN21</f>
        <v>571391</v>
      </c>
      <c r="AO7" s="69">
        <f t="shared" si="7"/>
        <v>577597</v>
      </c>
      <c r="AP7" s="70">
        <f t="shared" ref="AP7" si="8">+AP10+AP13+AP21</f>
        <v>583776</v>
      </c>
    </row>
    <row r="8" spans="2:42" x14ac:dyDescent="0.3">
      <c r="B8" s="11" t="s">
        <v>40</v>
      </c>
      <c r="C8" s="71">
        <f t="shared" ref="C8:AI8" si="9">+C11+C14+C22</f>
        <v>223559.91779332806</v>
      </c>
      <c r="D8" s="72">
        <f t="shared" si="9"/>
        <v>226244.22557295114</v>
      </c>
      <c r="E8" s="72">
        <f t="shared" si="9"/>
        <v>229033.77552763108</v>
      </c>
      <c r="F8" s="73">
        <f t="shared" si="9"/>
        <v>231956.42827063566</v>
      </c>
      <c r="G8" s="71">
        <f t="shared" si="9"/>
        <v>232612.8382549872</v>
      </c>
      <c r="H8" s="72">
        <f t="shared" si="9"/>
        <v>233055.35787282139</v>
      </c>
      <c r="I8" s="72">
        <f t="shared" si="9"/>
        <v>234469.46695212316</v>
      </c>
      <c r="J8" s="73">
        <f t="shared" si="9"/>
        <v>236363.01259961358</v>
      </c>
      <c r="K8" s="71">
        <f t="shared" si="9"/>
        <v>239766.93662124855</v>
      </c>
      <c r="L8" s="72">
        <f t="shared" si="9"/>
        <v>241500.92592168364</v>
      </c>
      <c r="M8" s="72">
        <f t="shared" si="9"/>
        <v>244821.23036237364</v>
      </c>
      <c r="N8" s="73">
        <f t="shared" si="9"/>
        <v>245188.4374390443</v>
      </c>
      <c r="O8" s="71">
        <f t="shared" si="9"/>
        <v>246431.90483922858</v>
      </c>
      <c r="P8" s="72">
        <f t="shared" si="9"/>
        <v>248072.54274519975</v>
      </c>
      <c r="Q8" s="72">
        <f t="shared" si="9"/>
        <v>247547.75627327684</v>
      </c>
      <c r="R8" s="73">
        <f t="shared" si="9"/>
        <v>248745.42621331921</v>
      </c>
      <c r="S8" s="71">
        <f t="shared" si="9"/>
        <v>249653.74187973433</v>
      </c>
      <c r="T8" s="72">
        <f t="shared" si="9"/>
        <v>250342.18051952904</v>
      </c>
      <c r="U8" s="72">
        <f t="shared" si="9"/>
        <v>250778.4655927798</v>
      </c>
      <c r="V8" s="73">
        <f t="shared" si="9"/>
        <v>252473.27825269636</v>
      </c>
      <c r="W8" s="71">
        <f t="shared" si="9"/>
        <v>253414.07555214694</v>
      </c>
      <c r="X8" s="72">
        <f t="shared" si="9"/>
        <v>249109.47473655402</v>
      </c>
      <c r="Y8" s="72">
        <f t="shared" si="9"/>
        <v>249047.08763738212</v>
      </c>
      <c r="Z8" s="73">
        <f t="shared" si="9"/>
        <v>250410.88078964528</v>
      </c>
      <c r="AA8" s="71">
        <f t="shared" si="9"/>
        <v>255954.81404923354</v>
      </c>
      <c r="AB8" s="72">
        <f t="shared" si="9"/>
        <v>258449.97182356904</v>
      </c>
      <c r="AC8" s="72">
        <f t="shared" si="9"/>
        <v>259957.91822338029</v>
      </c>
      <c r="AD8" s="73">
        <f t="shared" si="9"/>
        <v>262285.10220453213</v>
      </c>
      <c r="AE8" s="71">
        <f t="shared" si="9"/>
        <v>262918.78918267123</v>
      </c>
      <c r="AF8" s="72">
        <f t="shared" si="9"/>
        <v>263567</v>
      </c>
      <c r="AG8" s="72">
        <f t="shared" si="9"/>
        <v>265932</v>
      </c>
      <c r="AH8" s="73">
        <f t="shared" si="9"/>
        <v>269749</v>
      </c>
      <c r="AI8" s="71">
        <f t="shared" si="9"/>
        <v>272889</v>
      </c>
      <c r="AJ8" s="72">
        <f t="shared" ref="AJ8:AK8" si="10">+AJ11+AJ14+AJ22</f>
        <v>275024</v>
      </c>
      <c r="AK8" s="72">
        <f t="shared" si="10"/>
        <v>273864</v>
      </c>
      <c r="AL8" s="73">
        <f t="shared" ref="AL8:AM8" si="11">+AL11+AL14+AL22</f>
        <v>271922</v>
      </c>
      <c r="AM8" s="72">
        <f t="shared" si="11"/>
        <v>274828</v>
      </c>
      <c r="AN8" s="72">
        <f t="shared" ref="AN8:AO8" si="12">+AN11+AN14+AN22</f>
        <v>272091</v>
      </c>
      <c r="AO8" s="72">
        <f t="shared" si="12"/>
        <v>271267</v>
      </c>
      <c r="AP8" s="73">
        <f t="shared" ref="AP8" si="13">+AP11+AP14+AP22</f>
        <v>270850</v>
      </c>
    </row>
    <row r="9" spans="2:42" x14ac:dyDescent="0.3">
      <c r="B9" s="39" t="s">
        <v>4</v>
      </c>
      <c r="C9" s="64">
        <f>+SUM(C10:C11)</f>
        <v>95314</v>
      </c>
      <c r="D9" s="64">
        <f t="shared" ref="D9:AH9" si="14">+SUM(D10:D11)</f>
        <v>95511</v>
      </c>
      <c r="E9" s="64">
        <f t="shared" si="14"/>
        <v>95642</v>
      </c>
      <c r="F9" s="64">
        <f t="shared" si="14"/>
        <v>96070</v>
      </c>
      <c r="G9" s="64">
        <f t="shared" si="14"/>
        <v>96605</v>
      </c>
      <c r="H9" s="64">
        <f t="shared" si="14"/>
        <v>97368</v>
      </c>
      <c r="I9" s="64">
        <f t="shared" si="14"/>
        <v>98104</v>
      </c>
      <c r="J9" s="64">
        <f t="shared" si="14"/>
        <v>98815</v>
      </c>
      <c r="K9" s="64">
        <f t="shared" si="14"/>
        <v>99806</v>
      </c>
      <c r="L9" s="64">
        <f t="shared" si="14"/>
        <v>100287</v>
      </c>
      <c r="M9" s="64">
        <f t="shared" si="14"/>
        <v>100906</v>
      </c>
      <c r="N9" s="64">
        <f t="shared" si="14"/>
        <v>101352</v>
      </c>
      <c r="O9" s="64">
        <f t="shared" si="14"/>
        <v>102159</v>
      </c>
      <c r="P9" s="64">
        <f t="shared" si="14"/>
        <v>102751</v>
      </c>
      <c r="Q9" s="64">
        <f t="shared" si="14"/>
        <v>103046</v>
      </c>
      <c r="R9" s="64">
        <f t="shared" si="14"/>
        <v>103860</v>
      </c>
      <c r="S9" s="64">
        <f t="shared" si="14"/>
        <v>104935</v>
      </c>
      <c r="T9" s="64">
        <f t="shared" si="14"/>
        <v>105480</v>
      </c>
      <c r="U9" s="64">
        <f t="shared" si="14"/>
        <v>105896</v>
      </c>
      <c r="V9" s="64">
        <f t="shared" si="14"/>
        <v>106351</v>
      </c>
      <c r="W9" s="64">
        <f t="shared" si="14"/>
        <v>107139</v>
      </c>
      <c r="X9" s="64">
        <f t="shared" si="14"/>
        <v>107208</v>
      </c>
      <c r="Y9" s="64">
        <f t="shared" si="14"/>
        <v>106970</v>
      </c>
      <c r="Z9" s="64">
        <f t="shared" si="14"/>
        <v>107157</v>
      </c>
      <c r="AA9" s="64">
        <f t="shared" si="14"/>
        <v>107896</v>
      </c>
      <c r="AB9" s="64">
        <f t="shared" si="14"/>
        <v>108018</v>
      </c>
      <c r="AC9" s="64">
        <f t="shared" si="14"/>
        <v>108396</v>
      </c>
      <c r="AD9" s="64">
        <f t="shared" si="14"/>
        <v>108929</v>
      </c>
      <c r="AE9" s="65">
        <f t="shared" si="14"/>
        <v>109093</v>
      </c>
      <c r="AF9" s="66">
        <f t="shared" si="14"/>
        <v>109348</v>
      </c>
      <c r="AG9" s="66">
        <f t="shared" si="14"/>
        <v>109977</v>
      </c>
      <c r="AH9" s="67">
        <f t="shared" si="14"/>
        <v>110131</v>
      </c>
      <c r="AI9" s="65">
        <f t="shared" ref="AI9:AP9" si="15">+SUM(AI10:AI11)</f>
        <v>110742</v>
      </c>
      <c r="AJ9" s="66">
        <f t="shared" si="15"/>
        <v>111141</v>
      </c>
      <c r="AK9" s="66">
        <f t="shared" si="15"/>
        <v>111682</v>
      </c>
      <c r="AL9" s="67">
        <f t="shared" si="15"/>
        <v>112000</v>
      </c>
      <c r="AM9" s="65">
        <f t="shared" si="15"/>
        <v>112805</v>
      </c>
      <c r="AN9" s="87">
        <f t="shared" si="15"/>
        <v>113004</v>
      </c>
      <c r="AO9" s="87">
        <f t="shared" si="15"/>
        <v>113891</v>
      </c>
      <c r="AP9" s="83">
        <f t="shared" si="15"/>
        <v>114289</v>
      </c>
    </row>
    <row r="10" spans="2:42" x14ac:dyDescent="0.3">
      <c r="B10" s="12" t="s">
        <v>39</v>
      </c>
      <c r="C10" s="68">
        <f>+[1]I.Cuadro1!$D$8</f>
        <v>73684</v>
      </c>
      <c r="D10" s="69">
        <f>+[1]I.Cuadro1!$D$11</f>
        <v>73855</v>
      </c>
      <c r="E10" s="69">
        <f>+[1]I.Cuadro1!$D$14</f>
        <v>73927</v>
      </c>
      <c r="F10" s="70">
        <f>+[1]I.Cuadro1!$D$17</f>
        <v>74254</v>
      </c>
      <c r="G10" s="68">
        <f>+[1]I.Cuadro1!$D$20</f>
        <v>74746</v>
      </c>
      <c r="H10" s="69">
        <f>+[1]I.Cuadro1!$D$23</f>
        <v>75396</v>
      </c>
      <c r="I10" s="69">
        <f>+[1]I.Cuadro1!$D$26</f>
        <v>76035</v>
      </c>
      <c r="J10" s="70">
        <f>+[1]I.Cuadro1!$D$29</f>
        <v>76691</v>
      </c>
      <c r="K10" s="68">
        <f>+[1]I.Cuadro1!$D$32</f>
        <v>77582</v>
      </c>
      <c r="L10" s="69">
        <f>+[1]I.Cuadro1!$D$35</f>
        <v>78018</v>
      </c>
      <c r="M10" s="69">
        <f>+[1]I.Cuadro1!$D$38</f>
        <v>78566</v>
      </c>
      <c r="N10" s="70">
        <f>+[1]I.Cuadro1!$D$41</f>
        <v>78949</v>
      </c>
      <c r="O10" s="68">
        <f>+[1]I.Cuadro1!$D$44</f>
        <v>79749</v>
      </c>
      <c r="P10" s="69">
        <f>+[1]I.Cuadro1!$D$47</f>
        <v>80254</v>
      </c>
      <c r="Q10" s="69">
        <f>+[1]I.Cuadro1!$D$50</f>
        <v>80793</v>
      </c>
      <c r="R10" s="70">
        <f>+[1]I.Cuadro1!$D$53</f>
        <v>81242</v>
      </c>
      <c r="S10" s="68">
        <f>+[1]I.Cuadro1!$D$56</f>
        <v>82254</v>
      </c>
      <c r="T10" s="69">
        <f>+[1]I.Cuadro1!$D$59</f>
        <v>82762</v>
      </c>
      <c r="U10" s="69">
        <f>+[1]I.Cuadro1!$D$62</f>
        <v>83159</v>
      </c>
      <c r="V10" s="70">
        <f>+[1]I.Cuadro1!$D$65</f>
        <v>83570</v>
      </c>
      <c r="W10" s="68">
        <f>+[1]I.Cuadro1!$D$68</f>
        <v>84290</v>
      </c>
      <c r="X10" s="69">
        <f>+[1]I.Cuadro1!$D$71</f>
        <v>84358</v>
      </c>
      <c r="Y10" s="69">
        <f>+[1]I.Cuadro1!$D$74</f>
        <v>84162</v>
      </c>
      <c r="Z10" s="70">
        <f>+[1]I.Cuadro1!$D$77</f>
        <v>84281</v>
      </c>
      <c r="AA10" s="68">
        <f>+[1]I.Cuadro1!$D$80</f>
        <v>84842</v>
      </c>
      <c r="AB10" s="69">
        <f>+[1]I.Cuadro1!$D$83</f>
        <v>84966</v>
      </c>
      <c r="AC10" s="69">
        <f>+[1]I.Cuadro1!$D$86</f>
        <v>85145</v>
      </c>
      <c r="AD10" s="70">
        <f>+[1]I.Cuadro1!$D$89</f>
        <v>85561</v>
      </c>
      <c r="AE10" s="68">
        <f>+[1]I.Cuadro1!$D$92</f>
        <v>85803</v>
      </c>
      <c r="AF10" s="69">
        <f>+[1]I.Cuadro1!$D$95</f>
        <v>86028</v>
      </c>
      <c r="AG10" s="69">
        <f>+[1]I.Cuadro1!$D$98</f>
        <v>86590</v>
      </c>
      <c r="AH10" s="70">
        <f>+[1]I.Cuadro1!$D$101</f>
        <v>86717</v>
      </c>
      <c r="AI10" s="68">
        <f>+[1]I.Cuadro1!$D$104</f>
        <v>87269</v>
      </c>
      <c r="AJ10" s="69">
        <f>+[2]I.Cuadro1!$D$107</f>
        <v>87685</v>
      </c>
      <c r="AK10" s="69">
        <f>+[3]I.Cuadro1!$D$110</f>
        <v>88199</v>
      </c>
      <c r="AL10" s="70">
        <v>88529</v>
      </c>
      <c r="AM10" s="68">
        <v>89306</v>
      </c>
      <c r="AN10" s="55">
        <f>+[6]I.Cuadro1!$D$119</f>
        <v>89604</v>
      </c>
      <c r="AO10" s="96">
        <f>+[7]I.Cuadro1!$D$122</f>
        <v>90419</v>
      </c>
      <c r="AP10" s="56">
        <f>+[68]I.Cuadro1!$D$125</f>
        <v>90782</v>
      </c>
    </row>
    <row r="11" spans="2:42" x14ac:dyDescent="0.3">
      <c r="B11" s="12" t="s">
        <v>40</v>
      </c>
      <c r="C11" s="71">
        <f>+[1]I.Cuadro1!$F$8</f>
        <v>21630</v>
      </c>
      <c r="D11" s="72">
        <f>+[1]I.Cuadro1!$F$11</f>
        <v>21656</v>
      </c>
      <c r="E11" s="55">
        <f>+[1]I.Cuadro1!$F$14</f>
        <v>21715</v>
      </c>
      <c r="F11" s="56">
        <f>+[1]I.Cuadro1!$F$17</f>
        <v>21816</v>
      </c>
      <c r="G11" s="54">
        <f>+[1]I.Cuadro1!$F$20</f>
        <v>21859</v>
      </c>
      <c r="H11" s="55">
        <f>+[1]I.Cuadro1!$F$23</f>
        <v>21972</v>
      </c>
      <c r="I11" s="55">
        <f>+[1]I.Cuadro1!$F$26</f>
        <v>22069</v>
      </c>
      <c r="J11" s="56">
        <f>+[1]I.Cuadro1!$F$29</f>
        <v>22124</v>
      </c>
      <c r="K11" s="54">
        <f>+[1]I.Cuadro1!$F$32</f>
        <v>22224</v>
      </c>
      <c r="L11" s="55">
        <f>+[1]I.Cuadro1!$F$35</f>
        <v>22269</v>
      </c>
      <c r="M11" s="55">
        <f>+[1]I.Cuadro1!$F$38</f>
        <v>22340</v>
      </c>
      <c r="N11" s="56">
        <f>+[1]I.Cuadro1!$F$41</f>
        <v>22403</v>
      </c>
      <c r="O11" s="54">
        <f>+[1]I.Cuadro1!$F$44</f>
        <v>22410</v>
      </c>
      <c r="P11" s="55">
        <f>+[1]I.Cuadro1!$F$47</f>
        <v>22497</v>
      </c>
      <c r="Q11" s="55">
        <f>+[1]I.Cuadro1!$F$50</f>
        <v>22253</v>
      </c>
      <c r="R11" s="56">
        <f>+[1]I.Cuadro1!$F$53</f>
        <v>22618</v>
      </c>
      <c r="S11" s="54">
        <f>+[1]I.Cuadro1!$F$56</f>
        <v>22681</v>
      </c>
      <c r="T11" s="55">
        <f>+[1]I.Cuadro1!$F$59</f>
        <v>22718</v>
      </c>
      <c r="U11" s="55">
        <f>+[1]I.Cuadro1!$F$62</f>
        <v>22737</v>
      </c>
      <c r="V11" s="56">
        <f>+[1]I.Cuadro1!$F$65</f>
        <v>22781</v>
      </c>
      <c r="W11" s="54">
        <f>+[1]I.Cuadro1!$F$68</f>
        <v>22849</v>
      </c>
      <c r="X11" s="55">
        <f>+[1]I.Cuadro1!$F$71</f>
        <v>22850</v>
      </c>
      <c r="Y11" s="55">
        <f>+[1]I.Cuadro1!$F$74</f>
        <v>22808</v>
      </c>
      <c r="Z11" s="56">
        <f>+[1]I.Cuadro1!$F$77</f>
        <v>22876</v>
      </c>
      <c r="AA11" s="54">
        <f>+[1]I.Cuadro1!$F$80</f>
        <v>23054</v>
      </c>
      <c r="AB11" s="55">
        <f>+[1]I.Cuadro1!$F$83</f>
        <v>23052</v>
      </c>
      <c r="AC11" s="55">
        <f>+[1]I.Cuadro1!$F$86</f>
        <v>23251</v>
      </c>
      <c r="AD11" s="56">
        <f>+[1]I.Cuadro1!$F$89</f>
        <v>23368</v>
      </c>
      <c r="AE11" s="54">
        <f>+[1]I.Cuadro1!$F$92</f>
        <v>23290</v>
      </c>
      <c r="AF11" s="55">
        <f>+[1]I.Cuadro1!$F$95</f>
        <v>23320</v>
      </c>
      <c r="AG11" s="55">
        <f>+[1]I.Cuadro1!$F$98</f>
        <v>23387</v>
      </c>
      <c r="AH11" s="56">
        <f>+[1]I.Cuadro1!$F$101</f>
        <v>23414</v>
      </c>
      <c r="AI11" s="54">
        <f>+[1]I.Cuadro1!$F$104</f>
        <v>23473</v>
      </c>
      <c r="AJ11" s="55">
        <f>+[2]I.Cuadro1!$F$107</f>
        <v>23456</v>
      </c>
      <c r="AK11" s="55">
        <f>+[3]I.Cuadro1!$F$110</f>
        <v>23483</v>
      </c>
      <c r="AL11" s="56">
        <v>23471</v>
      </c>
      <c r="AM11" s="54">
        <v>23499</v>
      </c>
      <c r="AN11" s="55">
        <f>+[6]I.Cuadro1!$F$119</f>
        <v>23400</v>
      </c>
      <c r="AO11" s="96">
        <f>+[7]I.Cuadro1!$F$122</f>
        <v>23472</v>
      </c>
      <c r="AP11" s="56">
        <f>+[68]I.Cuadro1!$F$125</f>
        <v>23507</v>
      </c>
    </row>
    <row r="12" spans="2:42" x14ac:dyDescent="0.3">
      <c r="B12" s="39" t="s">
        <v>38</v>
      </c>
      <c r="C12" s="64">
        <f t="shared" ref="C12:AH12" si="16">+SUM(C13:C14)</f>
        <v>595468.95530923421</v>
      </c>
      <c r="D12" s="64">
        <f t="shared" si="16"/>
        <v>608006.5274439659</v>
      </c>
      <c r="E12" s="64">
        <f t="shared" si="16"/>
        <v>620867.8773848908</v>
      </c>
      <c r="F12" s="64">
        <f t="shared" si="16"/>
        <v>634061</v>
      </c>
      <c r="G12" s="64">
        <f t="shared" si="16"/>
        <v>637450</v>
      </c>
      <c r="H12" s="64">
        <f t="shared" si="16"/>
        <v>641169</v>
      </c>
      <c r="I12" s="64">
        <f t="shared" si="16"/>
        <v>645687</v>
      </c>
      <c r="J12" s="64">
        <f t="shared" si="16"/>
        <v>652724</v>
      </c>
      <c r="K12" s="64">
        <f t="shared" si="16"/>
        <v>659704</v>
      </c>
      <c r="L12" s="64">
        <f t="shared" si="16"/>
        <v>663929</v>
      </c>
      <c r="M12" s="64">
        <f t="shared" si="16"/>
        <v>669212</v>
      </c>
      <c r="N12" s="64">
        <f t="shared" si="16"/>
        <v>670649</v>
      </c>
      <c r="O12" s="64">
        <f t="shared" si="16"/>
        <v>672254</v>
      </c>
      <c r="P12" s="64">
        <f t="shared" si="16"/>
        <v>675273</v>
      </c>
      <c r="Q12" s="64">
        <f t="shared" si="16"/>
        <v>674399</v>
      </c>
      <c r="R12" s="64">
        <f t="shared" si="16"/>
        <v>675393.676074774</v>
      </c>
      <c r="S12" s="64">
        <f t="shared" si="16"/>
        <v>676852</v>
      </c>
      <c r="T12" s="64">
        <f t="shared" si="16"/>
        <v>677348.71492700861</v>
      </c>
      <c r="U12" s="64">
        <f t="shared" si="16"/>
        <v>677231</v>
      </c>
      <c r="V12" s="64">
        <f t="shared" si="16"/>
        <v>680500</v>
      </c>
      <c r="W12" s="64">
        <f t="shared" si="16"/>
        <v>679713</v>
      </c>
      <c r="X12" s="64">
        <f t="shared" si="16"/>
        <v>663203</v>
      </c>
      <c r="Y12" s="64">
        <f t="shared" si="16"/>
        <v>659938</v>
      </c>
      <c r="Z12" s="64">
        <f t="shared" si="16"/>
        <v>658355</v>
      </c>
      <c r="AA12" s="64">
        <f t="shared" si="16"/>
        <v>658737</v>
      </c>
      <c r="AB12" s="64">
        <f t="shared" si="16"/>
        <v>661216</v>
      </c>
      <c r="AC12" s="64">
        <f t="shared" si="16"/>
        <v>661404</v>
      </c>
      <c r="AD12" s="64">
        <f t="shared" si="16"/>
        <v>669395</v>
      </c>
      <c r="AE12" s="65">
        <f t="shared" si="16"/>
        <v>670026</v>
      </c>
      <c r="AF12" s="66">
        <f t="shared" si="16"/>
        <v>674494</v>
      </c>
      <c r="AG12" s="66">
        <f t="shared" si="16"/>
        <v>678324</v>
      </c>
      <c r="AH12" s="67">
        <f t="shared" si="16"/>
        <v>684132</v>
      </c>
      <c r="AI12" s="65">
        <f t="shared" ref="AI12:AP12" si="17">+SUM(AI13:AI14)</f>
        <v>687717</v>
      </c>
      <c r="AJ12" s="66">
        <f t="shared" si="17"/>
        <v>692070</v>
      </c>
      <c r="AK12" s="66">
        <f t="shared" si="17"/>
        <v>697765</v>
      </c>
      <c r="AL12" s="67">
        <f t="shared" si="17"/>
        <v>704366</v>
      </c>
      <c r="AM12" s="65">
        <f t="shared" si="17"/>
        <v>711993</v>
      </c>
      <c r="AN12" s="66">
        <f t="shared" si="17"/>
        <v>710212</v>
      </c>
      <c r="AO12" s="66">
        <f t="shared" si="17"/>
        <v>714586</v>
      </c>
      <c r="AP12" s="67">
        <f t="shared" si="17"/>
        <v>719770</v>
      </c>
    </row>
    <row r="13" spans="2:42" ht="16.2" x14ac:dyDescent="0.3">
      <c r="B13" s="12" t="s">
        <v>54</v>
      </c>
      <c r="C13" s="54">
        <f>+'[40]Beneficios y haber medio'!$Q$13</f>
        <v>398213.03751590615</v>
      </c>
      <c r="D13" s="55">
        <f>+'[40]Beneficios y haber medio'!$S$13</f>
        <v>408121.30187101476</v>
      </c>
      <c r="E13" s="55">
        <f>+'[40]Beneficios y haber medio'!$U$13</f>
        <v>418276.10185725969</v>
      </c>
      <c r="F13" s="56">
        <f>+'[40]Beneficios y haber medio'!$W$13</f>
        <v>428683.57172936434</v>
      </c>
      <c r="G13" s="54">
        <f>+'[41]Beneficios y haber medio'!$S$13</f>
        <v>431468.1617450128</v>
      </c>
      <c r="H13" s="55">
        <f>+'[41]Beneficios y haber medio'!$U$13</f>
        <v>434836.64212717861</v>
      </c>
      <c r="I13" s="55">
        <f>+'[41]Beneficios y haber medio'!$W$13</f>
        <v>438059.53304787684</v>
      </c>
      <c r="J13" s="56">
        <f>+'[41]Beneficios y haber medio'!$Y$13</f>
        <v>443299.98740038642</v>
      </c>
      <c r="K13" s="54">
        <f>+'[42]Beneficios y haber medio'!$U$13</f>
        <v>446991.06337875145</v>
      </c>
      <c r="L13" s="55">
        <f>+'[42]Beneficios y haber medio'!$W$13</f>
        <v>449548.07407831633</v>
      </c>
      <c r="M13" s="55">
        <f>+'[42]Beneficios y haber medio'!$Y$13</f>
        <v>451630.76963762636</v>
      </c>
      <c r="N13" s="56">
        <f>+'[43]1.4.11'!$P$14*'[19]3.7-9 Ben SIPA Mes'!$AM$24</f>
        <v>452775.56256095564</v>
      </c>
      <c r="O13" s="54">
        <f>+'[44]1.4.11'!$N$14*'[19]3.7-9 Ben SIPA Mes'!$AM$24</f>
        <v>453154.09516077139</v>
      </c>
      <c r="P13" s="55">
        <f>+'[45]1.5.11'!$N$13*'[19]3.7-9 Ben SIPA Mes'!$AM$24</f>
        <v>454608.45725480025</v>
      </c>
      <c r="Q13" s="55">
        <f>+'[46]1.5.11'!$N$13*'[19]3.7-9 Ben SIPA Mes'!$AM$24</f>
        <v>454068.24372672313</v>
      </c>
      <c r="R13" s="56">
        <f>+'[47]1.5.12'!$V$13</f>
        <v>454245.24986145477</v>
      </c>
      <c r="S13" s="54">
        <f>+'[47]1.5.12'!$S$13</f>
        <v>454858.25812026567</v>
      </c>
      <c r="T13" s="55">
        <f>+'[48]1.5.12'!$AD$13</f>
        <v>454731.53440747951</v>
      </c>
      <c r="U13" s="55">
        <f>+'[49]1.5.13'!$S$13</f>
        <v>454211.5344072202</v>
      </c>
      <c r="V13" s="56">
        <f>+'[50]2.3.10'!$S$13</f>
        <v>455869.72174730361</v>
      </c>
      <c r="W13" s="54">
        <f>+'[51]2.3.10'!$U$12</f>
        <v>454241.92444785306</v>
      </c>
      <c r="X13" s="55">
        <f>+'[52]2.3.10'!$U$12</f>
        <v>442020.52526344598</v>
      </c>
      <c r="Y13" s="55">
        <f>+'[53]2.3.10'!$U$12</f>
        <v>438814.91236261785</v>
      </c>
      <c r="Z13" s="56">
        <f>+'[54]2.3.10'!$U$12</f>
        <v>435964.11921035469</v>
      </c>
      <c r="AA13" s="54">
        <f>+'[55]2.3.10'!$W$12</f>
        <v>430965.18595076643</v>
      </c>
      <c r="AB13" s="55">
        <f>+'[56]2.3.10'!$W$12</f>
        <v>430972.0281764309</v>
      </c>
      <c r="AC13" s="55">
        <f>+'[57]2.3.10'!$W$12</f>
        <v>430030.08177661971</v>
      </c>
      <c r="AD13" s="56">
        <f>+'[58]2.3.10'!$W$12</f>
        <v>435858.89779546781</v>
      </c>
      <c r="AE13" s="54">
        <f>+'[8]2.3.11-12'!$AI$24*'[8]2.3.10'!$V$12</f>
        <v>435765.21081732883</v>
      </c>
      <c r="AF13" s="55">
        <f>+'[9]2.3.11-12'!$AI$23</f>
        <v>439641</v>
      </c>
      <c r="AG13" s="55">
        <f>+'[10]2.3.11-12'!$AI$23</f>
        <v>441243</v>
      </c>
      <c r="AH13" s="56">
        <f>+'[11]2.3.11-12'!$AI$23</f>
        <v>443317</v>
      </c>
      <c r="AI13" s="54">
        <f>+'[12]2.3.11-12'!$AI$23</f>
        <v>443846</v>
      </c>
      <c r="AJ13" s="55">
        <f>+'[13]2.3.11-12'!$AU$23</f>
        <v>446093</v>
      </c>
      <c r="AK13" s="55">
        <f>+'[14]2.3.11-12'!$AU$23</f>
        <v>453004</v>
      </c>
      <c r="AL13" s="56">
        <f>+'[15]2.3.11-12'!$AU$23</f>
        <v>461579</v>
      </c>
      <c r="AM13" s="54">
        <f>+'[16]2.3.11-12'!$AU$23</f>
        <v>466301</v>
      </c>
      <c r="AN13" s="96">
        <f>+'[17]2.3.11-12'!$AU$23</f>
        <v>467170</v>
      </c>
      <c r="AO13" s="96">
        <f>+'[18]2.3.11-12'!$AU$23</f>
        <v>472474</v>
      </c>
      <c r="AP13" s="56">
        <f>+'[69]2.3.11-12'!$AU$23</f>
        <v>478143</v>
      </c>
    </row>
    <row r="14" spans="2:42" x14ac:dyDescent="0.3">
      <c r="B14" s="12" t="s">
        <v>40</v>
      </c>
      <c r="C14" s="54">
        <f t="shared" ref="C14:AH14" si="18">+C15+C16</f>
        <v>197255.91779332806</v>
      </c>
      <c r="D14" s="55">
        <f t="shared" si="18"/>
        <v>199885.22557295114</v>
      </c>
      <c r="E14" s="55">
        <f t="shared" si="18"/>
        <v>202591.77552763108</v>
      </c>
      <c r="F14" s="56">
        <f t="shared" si="18"/>
        <v>205377.42827063566</v>
      </c>
      <c r="G14" s="54">
        <f t="shared" si="18"/>
        <v>205981.8382549872</v>
      </c>
      <c r="H14" s="55">
        <f t="shared" si="18"/>
        <v>206332.35787282139</v>
      </c>
      <c r="I14" s="55">
        <f t="shared" si="18"/>
        <v>207627.46695212316</v>
      </c>
      <c r="J14" s="56">
        <f t="shared" si="18"/>
        <v>209424.01259961358</v>
      </c>
      <c r="K14" s="54">
        <f t="shared" si="18"/>
        <v>212712.93662124855</v>
      </c>
      <c r="L14" s="55">
        <f t="shared" si="18"/>
        <v>214380.92592168364</v>
      </c>
      <c r="M14" s="55">
        <f t="shared" si="18"/>
        <v>217581.23036237364</v>
      </c>
      <c r="N14" s="56">
        <f t="shared" si="18"/>
        <v>217873.4374390443</v>
      </c>
      <c r="O14" s="54">
        <f t="shared" si="18"/>
        <v>219099.90483922858</v>
      </c>
      <c r="P14" s="55">
        <f t="shared" si="18"/>
        <v>220664.54274519975</v>
      </c>
      <c r="Q14" s="55">
        <f t="shared" si="18"/>
        <v>220330.75627327684</v>
      </c>
      <c r="R14" s="56">
        <f t="shared" si="18"/>
        <v>221148.42621331921</v>
      </c>
      <c r="S14" s="54">
        <f t="shared" si="18"/>
        <v>221993.74187973433</v>
      </c>
      <c r="T14" s="55">
        <f t="shared" si="18"/>
        <v>222617.18051952904</v>
      </c>
      <c r="U14" s="55">
        <f t="shared" si="18"/>
        <v>223019.4655927798</v>
      </c>
      <c r="V14" s="56">
        <f t="shared" si="18"/>
        <v>224630.27825269636</v>
      </c>
      <c r="W14" s="54">
        <f t="shared" si="18"/>
        <v>225471.07555214694</v>
      </c>
      <c r="X14" s="55">
        <f t="shared" si="18"/>
        <v>221182.47473655402</v>
      </c>
      <c r="Y14" s="55">
        <f t="shared" si="18"/>
        <v>221123.08763738212</v>
      </c>
      <c r="Z14" s="56">
        <f t="shared" si="18"/>
        <v>222390.88078964528</v>
      </c>
      <c r="AA14" s="54">
        <f t="shared" si="18"/>
        <v>227771.81404923354</v>
      </c>
      <c r="AB14" s="55">
        <f t="shared" si="18"/>
        <v>230243.97182356904</v>
      </c>
      <c r="AC14" s="55">
        <f t="shared" si="18"/>
        <v>231373.91822338029</v>
      </c>
      <c r="AD14" s="56">
        <f t="shared" si="18"/>
        <v>233536.10220453216</v>
      </c>
      <c r="AE14" s="54">
        <f t="shared" si="18"/>
        <v>234260.7891826712</v>
      </c>
      <c r="AF14" s="55">
        <f t="shared" si="18"/>
        <v>234853</v>
      </c>
      <c r="AG14" s="55">
        <f t="shared" si="18"/>
        <v>237081</v>
      </c>
      <c r="AH14" s="56">
        <f t="shared" si="18"/>
        <v>240815</v>
      </c>
      <c r="AI14" s="54">
        <f t="shared" ref="AI14:AP14" si="19">+AI15+AI16</f>
        <v>243871</v>
      </c>
      <c r="AJ14" s="55">
        <f t="shared" si="19"/>
        <v>245977</v>
      </c>
      <c r="AK14" s="55">
        <f t="shared" si="19"/>
        <v>244761</v>
      </c>
      <c r="AL14" s="56">
        <f t="shared" si="19"/>
        <v>242787</v>
      </c>
      <c r="AM14" s="54">
        <f t="shared" si="19"/>
        <v>245692</v>
      </c>
      <c r="AN14" s="96">
        <f t="shared" si="19"/>
        <v>243042</v>
      </c>
      <c r="AO14" s="96">
        <f t="shared" si="19"/>
        <v>242112</v>
      </c>
      <c r="AP14" s="56">
        <f>+AP15+AP16</f>
        <v>241627</v>
      </c>
    </row>
    <row r="15" spans="2:42" ht="16.2" x14ac:dyDescent="0.3">
      <c r="B15" s="12" t="s">
        <v>55</v>
      </c>
      <c r="C15" s="54">
        <f>+'[40]Beneficios y haber medio'!$R$13</f>
        <v>121470.71133062332</v>
      </c>
      <c r="D15" s="55">
        <f>+'[40]Beneficios y haber medio'!$T$13</f>
        <v>124493.12347155888</v>
      </c>
      <c r="E15" s="55">
        <f>+'[40]Beneficios y haber medio'!$V$13</f>
        <v>127590.73872153698</v>
      </c>
      <c r="F15" s="56">
        <f>+'[40]Beneficios y haber medio'!$X$13</f>
        <v>130765.42827063565</v>
      </c>
      <c r="G15" s="54">
        <f>+'[41]Beneficios y haber medio'!$T$13</f>
        <v>131614.8382549872</v>
      </c>
      <c r="H15" s="55">
        <f>+'[41]Beneficios y haber medio'!$V$13</f>
        <v>132642.35787282139</v>
      </c>
      <c r="I15" s="55">
        <f>+'[41]Beneficios y haber medio'!$X$13</f>
        <v>133625.46695212316</v>
      </c>
      <c r="J15" s="56">
        <f>+'[41]Beneficios y haber medio'!$Z$13</f>
        <v>135224.01259961358</v>
      </c>
      <c r="K15" s="54">
        <f>+'[42]Beneficios y haber medio'!$V$13</f>
        <v>136349.93662124855</v>
      </c>
      <c r="L15" s="55">
        <f>+'[42]Beneficios y haber medio'!$X$13</f>
        <v>137129.92592168364</v>
      </c>
      <c r="M15" s="55">
        <f>+'[42]Beneficios y haber medio'!$Z$13</f>
        <v>137765.23036237364</v>
      </c>
      <c r="N15" s="56">
        <f>+'[19]3.7-9 Ben SIPA Mes'!$AN$24*'[43]1.4.11'!$P$14</f>
        <v>138114.4374390443</v>
      </c>
      <c r="O15" s="54">
        <f>+'[44]1.4.11'!$N$14*'[19]3.7-9 Ben SIPA Mes'!$AN$24</f>
        <v>138229.90483922858</v>
      </c>
      <c r="P15" s="55">
        <f>+'[19]3.7-9 Ben SIPA Mes'!$AN$24*'[45]1.5.11'!$N$13</f>
        <v>138673.54274519975</v>
      </c>
      <c r="Q15" s="55">
        <f>+'[19]3.7-9 Ben SIPA Mes'!$AN$24*'[46]1.5.11'!$N$13</f>
        <v>138508.75627327684</v>
      </c>
      <c r="R15" s="56">
        <f>+'[47]1.5.12'!$W$13</f>
        <v>138562.75013854521</v>
      </c>
      <c r="S15" s="54">
        <f>+'[47]1.5.12'!$T$13</f>
        <v>138749.74187973433</v>
      </c>
      <c r="T15" s="55">
        <f>+'[48]1.5.12'!$AE$13</f>
        <v>138711.08614000611</v>
      </c>
      <c r="U15" s="55">
        <f>+'[49]1.5.13'!$T$13</f>
        <v>138552.4655927798</v>
      </c>
      <c r="V15" s="56">
        <f>+'[50]2.3.10'!$T$13</f>
        <v>139058.27825269636</v>
      </c>
      <c r="W15" s="54">
        <f>+'[51]2.3.10'!$V$12</f>
        <v>139773.07555214694</v>
      </c>
      <c r="X15" s="55">
        <f>+'[52]2.3.10'!$V$12</f>
        <v>136012.47473655402</v>
      </c>
      <c r="Y15" s="55">
        <f>+'[53]2.3.10'!$V$12</f>
        <v>135026.08763738212</v>
      </c>
      <c r="Z15" s="56">
        <f>+'[54]2.3.10'!$V$12</f>
        <v>134148.88078964528</v>
      </c>
      <c r="AA15" s="54">
        <f>+'[55]2.3.10'!$X$12</f>
        <v>135909.81404923354</v>
      </c>
      <c r="AB15" s="55">
        <f>+'[56]2.3.10'!$X$12</f>
        <v>135911.97182356904</v>
      </c>
      <c r="AC15" s="55">
        <f>+'[57]2.3.10'!$X$12</f>
        <v>135614.91822338029</v>
      </c>
      <c r="AD15" s="56">
        <f>+'[58]2.3.10'!$X$12</f>
        <v>137453.10220453216</v>
      </c>
      <c r="AE15" s="54">
        <f>+'[8]2.3.11-12'!$AJ$24*'[8]2.3.10'!$V$12</f>
        <v>136521.7891826712</v>
      </c>
      <c r="AF15" s="55">
        <f>+'[9]2.3.11-12'!$AJ$23</f>
        <v>135892</v>
      </c>
      <c r="AG15" s="55">
        <f>+'[10]2.3.11-12'!$AJ$23</f>
        <v>135994</v>
      </c>
      <c r="AH15" s="56">
        <f>+'[11]2.3.11-12'!$AJ$23</f>
        <v>136654</v>
      </c>
      <c r="AI15" s="54">
        <f>+'[12]2.3.11-12'!$AJ$23</f>
        <v>136927</v>
      </c>
      <c r="AJ15" s="55">
        <f>+'[13]2.3.11-12'!$AV$23</f>
        <v>137209</v>
      </c>
      <c r="AK15" s="55">
        <f>+'[14]2.3.11-12'!$AV$23</f>
        <v>136442</v>
      </c>
      <c r="AL15" s="56">
        <f>+'[15]2.3.11-12'!$AV$23</f>
        <v>136866</v>
      </c>
      <c r="AM15" s="54">
        <f>+'[16]2.3.11-12'!$AV$23</f>
        <v>136480</v>
      </c>
      <c r="AN15" s="96">
        <f>+'[17]2.3.11-12'!$AV$23</f>
        <v>135485</v>
      </c>
      <c r="AO15" s="96">
        <f>+'[18]2.3.11-12'!$AV$23</f>
        <v>136256</v>
      </c>
      <c r="AP15" s="56">
        <f>+'[69]2.3.11-12'!$AV$23</f>
        <v>137414</v>
      </c>
    </row>
    <row r="16" spans="2:42" x14ac:dyDescent="0.3">
      <c r="B16" s="12" t="s">
        <v>52</v>
      </c>
      <c r="C16" s="54">
        <f t="shared" ref="C16:AH16" si="20">+SUM(C17:C19)</f>
        <v>75785.206462704737</v>
      </c>
      <c r="D16" s="55">
        <f t="shared" si="20"/>
        <v>75392.102101392273</v>
      </c>
      <c r="E16" s="55">
        <f t="shared" si="20"/>
        <v>75001.036806094096</v>
      </c>
      <c r="F16" s="56">
        <f t="shared" si="20"/>
        <v>74612</v>
      </c>
      <c r="G16" s="54">
        <f t="shared" si="20"/>
        <v>74367</v>
      </c>
      <c r="H16" s="55">
        <f t="shared" si="20"/>
        <v>73690</v>
      </c>
      <c r="I16" s="55">
        <f t="shared" si="20"/>
        <v>74002</v>
      </c>
      <c r="J16" s="56">
        <f t="shared" si="20"/>
        <v>74200</v>
      </c>
      <c r="K16" s="54">
        <f t="shared" si="20"/>
        <v>76363</v>
      </c>
      <c r="L16" s="55">
        <f t="shared" si="20"/>
        <v>77251</v>
      </c>
      <c r="M16" s="55">
        <f t="shared" si="20"/>
        <v>79816</v>
      </c>
      <c r="N16" s="56">
        <f t="shared" si="20"/>
        <v>79759</v>
      </c>
      <c r="O16" s="54">
        <f t="shared" si="20"/>
        <v>80870</v>
      </c>
      <c r="P16" s="55">
        <f t="shared" si="20"/>
        <v>81991</v>
      </c>
      <c r="Q16" s="55">
        <f t="shared" si="20"/>
        <v>81822</v>
      </c>
      <c r="R16" s="56">
        <f t="shared" si="20"/>
        <v>82585.676074774005</v>
      </c>
      <c r="S16" s="54">
        <f t="shared" si="20"/>
        <v>83244</v>
      </c>
      <c r="T16" s="55">
        <f t="shared" si="20"/>
        <v>83906.09437952291</v>
      </c>
      <c r="U16" s="55">
        <f t="shared" si="20"/>
        <v>84467</v>
      </c>
      <c r="V16" s="56">
        <f t="shared" si="20"/>
        <v>85572</v>
      </c>
      <c r="W16" s="54">
        <f t="shared" si="20"/>
        <v>85698</v>
      </c>
      <c r="X16" s="55">
        <f t="shared" si="20"/>
        <v>85170</v>
      </c>
      <c r="Y16" s="55">
        <f t="shared" si="20"/>
        <v>86097</v>
      </c>
      <c r="Z16" s="56">
        <f t="shared" si="20"/>
        <v>88242</v>
      </c>
      <c r="AA16" s="54">
        <f t="shared" si="20"/>
        <v>91862</v>
      </c>
      <c r="AB16" s="55">
        <f t="shared" si="20"/>
        <v>94332</v>
      </c>
      <c r="AC16" s="55">
        <f t="shared" si="20"/>
        <v>95759</v>
      </c>
      <c r="AD16" s="56">
        <f t="shared" si="20"/>
        <v>96083</v>
      </c>
      <c r="AE16" s="54">
        <f t="shared" si="20"/>
        <v>97739</v>
      </c>
      <c r="AF16" s="55">
        <f t="shared" si="20"/>
        <v>98961</v>
      </c>
      <c r="AG16" s="55">
        <f t="shared" si="20"/>
        <v>101087</v>
      </c>
      <c r="AH16" s="56">
        <f t="shared" si="20"/>
        <v>104161</v>
      </c>
      <c r="AI16" s="54">
        <f t="shared" ref="AI16:AP16" si="21">+SUM(AI17:AI19)</f>
        <v>106944</v>
      </c>
      <c r="AJ16" s="55">
        <f t="shared" si="21"/>
        <v>108768</v>
      </c>
      <c r="AK16" s="55">
        <f t="shared" si="21"/>
        <v>108319</v>
      </c>
      <c r="AL16" s="56">
        <f t="shared" si="21"/>
        <v>105921</v>
      </c>
      <c r="AM16" s="54">
        <f t="shared" si="21"/>
        <v>109212</v>
      </c>
      <c r="AN16" s="96">
        <f t="shared" si="21"/>
        <v>107557</v>
      </c>
      <c r="AO16" s="96">
        <f t="shared" si="21"/>
        <v>105856</v>
      </c>
      <c r="AP16" s="56">
        <f t="shared" si="21"/>
        <v>104213</v>
      </c>
    </row>
    <row r="17" spans="2:42" ht="16.2" x14ac:dyDescent="0.3">
      <c r="B17" s="12" t="s">
        <v>59</v>
      </c>
      <c r="C17" s="54">
        <f>+[40]PNC!$E$15</f>
        <v>1380.3690503245555</v>
      </c>
      <c r="D17" s="55">
        <f>+[40]PNC!$G$15</f>
        <v>1373.2089577519982</v>
      </c>
      <c r="E17" s="55">
        <f>+[40]PNC!$I$15</f>
        <v>1366.0860051932914</v>
      </c>
      <c r="F17" s="56">
        <f>+[40]PNC!$K$15</f>
        <v>1359</v>
      </c>
      <c r="G17" s="54">
        <f>+[41]PNC!$C$15</f>
        <v>1245</v>
      </c>
      <c r="H17" s="55">
        <f>+[41]PNC!$E$15</f>
        <v>1134</v>
      </c>
      <c r="I17" s="55">
        <f>+[41]PNC!$G$15</f>
        <v>1077</v>
      </c>
      <c r="J17" s="56">
        <f>+[41]PNC!$I$15</f>
        <v>995</v>
      </c>
      <c r="K17" s="54">
        <f>+[42]PNC!$C$15</f>
        <v>907</v>
      </c>
      <c r="L17" s="55">
        <f>+[42]PNC!$E$15</f>
        <v>827</v>
      </c>
      <c r="M17" s="55">
        <f>+[42]PNC!$G$15</f>
        <v>257</v>
      </c>
      <c r="N17" s="56">
        <f>+'[43]2.3'!$E$14</f>
        <v>237</v>
      </c>
      <c r="O17" s="54">
        <f>+'[44]2.3'!$E$14</f>
        <v>221</v>
      </c>
      <c r="P17" s="55">
        <f>+'[45]2.3'!$E$14</f>
        <v>200</v>
      </c>
      <c r="Q17" s="55">
        <f>+'[46]2.3'!$E$14</f>
        <v>170</v>
      </c>
      <c r="R17" s="56">
        <f>+'[47]2.3'!$O$14</f>
        <v>134.64678692682128</v>
      </c>
      <c r="S17" s="54">
        <f>+'[47]2.3'!$E$14</f>
        <v>134</v>
      </c>
      <c r="T17" s="55">
        <f>+'[48]4.1-3 PNC'!$F$15</f>
        <v>128.80573381360338</v>
      </c>
      <c r="U17" s="55">
        <f>+'[49]2.3'!$E$14</f>
        <v>117</v>
      </c>
      <c r="V17" s="56">
        <f>+'[59]3.3'!$E$14</f>
        <v>110</v>
      </c>
      <c r="W17" s="54">
        <f>+'[60]3.3'!$E$14</f>
        <v>100</v>
      </c>
      <c r="X17" s="55">
        <f>+'[61]3.3'!$E$14</f>
        <v>73</v>
      </c>
      <c r="Y17" s="55">
        <f>+'[62]3.3'!$E$14</f>
        <v>67</v>
      </c>
      <c r="Z17" s="56">
        <f>+'[63]3.3'!$E$14</f>
        <v>65</v>
      </c>
      <c r="AA17" s="54">
        <f>+'[64]3.3'!$E$14</f>
        <v>60</v>
      </c>
      <c r="AB17" s="55">
        <f>+'[65]3.3'!$E$14</f>
        <v>59</v>
      </c>
      <c r="AC17" s="55">
        <f>+'[66]3.3'!$E$14</f>
        <v>52</v>
      </c>
      <c r="AD17" s="56">
        <f>+'[67]3.3'!$E$14</f>
        <v>47</v>
      </c>
      <c r="AE17" s="54">
        <f>+'[29]3.3'!$E$14</f>
        <v>49</v>
      </c>
      <c r="AF17" s="55">
        <f>+'[30]3.3'!$E$14</f>
        <v>39</v>
      </c>
      <c r="AG17" s="55">
        <f>+'[31]3.3'!$E$14</f>
        <v>35</v>
      </c>
      <c r="AH17" s="56">
        <f>+'[32]3.3'!$E$14</f>
        <v>34</v>
      </c>
      <c r="AI17" s="54">
        <f>+'[23]3.3'!$E$14</f>
        <v>30</v>
      </c>
      <c r="AJ17" s="55">
        <f>+'[24]3.3'!$E$14</f>
        <v>28</v>
      </c>
      <c r="AK17" s="55">
        <f>+'[25]3.3'!$E$14</f>
        <v>27</v>
      </c>
      <c r="AL17" s="56">
        <f>+'[33]3.3'!$E$14</f>
        <v>26</v>
      </c>
      <c r="AM17" s="54">
        <f>+'[26]3.3'!$E$14</f>
        <v>23</v>
      </c>
      <c r="AN17" s="96">
        <f>+'[27]3.3'!$E$14</f>
        <v>22</v>
      </c>
      <c r="AO17" s="96">
        <f>+'[28]3.3'!$E$14</f>
        <v>21</v>
      </c>
      <c r="AP17" s="56">
        <f>+'[70]3.3'!$E$13</f>
        <v>20</v>
      </c>
    </row>
    <row r="18" spans="2:42" ht="16.2" x14ac:dyDescent="0.3">
      <c r="B18" s="12" t="s">
        <v>60</v>
      </c>
      <c r="C18" s="54">
        <f>+[40]PNC!$D$15</f>
        <v>74404.837412380177</v>
      </c>
      <c r="D18" s="55">
        <f>+[40]PNC!$F$15</f>
        <v>74018.893143640278</v>
      </c>
      <c r="E18" s="55">
        <f>+[40]PNC!$H$15</f>
        <v>73634.950800900799</v>
      </c>
      <c r="F18" s="56">
        <f>+[40]PNC!$J$15</f>
        <v>73253</v>
      </c>
      <c r="G18" s="54">
        <f>+[41]PNC!$B$15</f>
        <v>73122</v>
      </c>
      <c r="H18" s="55">
        <f>+[41]PNC!$D$15</f>
        <v>72556</v>
      </c>
      <c r="I18" s="55">
        <f>+[41]PNC!$F$15</f>
        <v>72925</v>
      </c>
      <c r="J18" s="56">
        <f>+[41]PNC!$H$15</f>
        <v>73160</v>
      </c>
      <c r="K18" s="54">
        <f>+[42]PNC!$B$15</f>
        <v>74544</v>
      </c>
      <c r="L18" s="55">
        <f>+[42]PNC!$D$15</f>
        <v>74785</v>
      </c>
      <c r="M18" s="55">
        <f>+[42]PNC!$F$15</f>
        <v>75358</v>
      </c>
      <c r="N18" s="56">
        <f>+'[43]2.3'!$D$14</f>
        <v>74057</v>
      </c>
      <c r="O18" s="54">
        <f>+'[44]2.3'!$D$14</f>
        <v>74209</v>
      </c>
      <c r="P18" s="55">
        <f>+'[45]2.3'!$D$14</f>
        <v>74187</v>
      </c>
      <c r="Q18" s="55">
        <f>+'[46]2.3'!$D$14</f>
        <v>72849</v>
      </c>
      <c r="R18" s="56">
        <f>+'[47]2.3'!$N$14</f>
        <v>72452.029287847181</v>
      </c>
      <c r="S18" s="54">
        <f>+'[47]2.3'!$D$14</f>
        <v>72104</v>
      </c>
      <c r="T18" s="55">
        <f>+'[48]4.1-3 PNC'!$E$15</f>
        <v>71816.288645709312</v>
      </c>
      <c r="U18" s="55">
        <f>+'[49]2.3'!$D$14</f>
        <v>71515</v>
      </c>
      <c r="V18" s="56">
        <f>+'[59]3.3'!$D$14</f>
        <v>71641</v>
      </c>
      <c r="W18" s="54">
        <f>+'[60]3.3'!$D$14</f>
        <v>70883</v>
      </c>
      <c r="X18" s="55">
        <f>+'[61]3.3'!$D$14</f>
        <v>69942</v>
      </c>
      <c r="Y18" s="55">
        <f>+'[62]3.3'!$D$14</f>
        <v>70442</v>
      </c>
      <c r="Z18" s="56">
        <f>+'[63]3.3'!$D$14</f>
        <v>71612</v>
      </c>
      <c r="AA18" s="54">
        <f>+'[64]3.3'!$D$14</f>
        <v>74513</v>
      </c>
      <c r="AB18" s="55">
        <f>+'[65]3.3'!$D$14</f>
        <v>76286</v>
      </c>
      <c r="AC18" s="55">
        <f>+'[66]3.3'!$D$14</f>
        <v>76525</v>
      </c>
      <c r="AD18" s="56">
        <f>+'[67]3.3'!$D$14</f>
        <v>75814</v>
      </c>
      <c r="AE18" s="54">
        <f>+'[29]3.3'!$D$14</f>
        <v>76405</v>
      </c>
      <c r="AF18" s="55">
        <f>+'[30]3.3'!$D$14</f>
        <v>77359</v>
      </c>
      <c r="AG18" s="55">
        <f>+'[31]3.3'!$D$14</f>
        <v>78427</v>
      </c>
      <c r="AH18" s="56">
        <f>+'[32]3.3'!$D$14</f>
        <v>80343</v>
      </c>
      <c r="AI18" s="54">
        <f>+'[23]3.3'!$D$14</f>
        <v>82247</v>
      </c>
      <c r="AJ18" s="55">
        <f>+'[24]3.3'!$D$14</f>
        <v>84148</v>
      </c>
      <c r="AK18" s="55">
        <f>+'[25]3.3'!$D$14</f>
        <v>85383</v>
      </c>
      <c r="AL18" s="56">
        <f>+'[33]3.3'!$D$14</f>
        <v>85598</v>
      </c>
      <c r="AM18" s="54">
        <f>+'[26]3.3'!$D$14</f>
        <v>90176</v>
      </c>
      <c r="AN18" s="96">
        <f>+'[27]3.3'!$D$14</f>
        <v>89304</v>
      </c>
      <c r="AO18" s="96">
        <f>+'[28]3.3'!$D$14</f>
        <v>88552</v>
      </c>
      <c r="AP18" s="56">
        <f>+'[70]3.3'!$D$13</f>
        <v>87591</v>
      </c>
    </row>
    <row r="19" spans="2:42" x14ac:dyDescent="0.3">
      <c r="B19" s="12" t="s">
        <v>53</v>
      </c>
      <c r="C19" s="54">
        <v>0</v>
      </c>
      <c r="D19" s="55">
        <v>0</v>
      </c>
      <c r="E19" s="55">
        <v>0</v>
      </c>
      <c r="F19" s="56">
        <v>0</v>
      </c>
      <c r="G19" s="54">
        <v>0</v>
      </c>
      <c r="H19" s="55">
        <v>0</v>
      </c>
      <c r="I19" s="55">
        <v>0</v>
      </c>
      <c r="J19" s="56">
        <f>+'[22]3.14'!B11</f>
        <v>45</v>
      </c>
      <c r="K19" s="54">
        <f>+'[22]3.14'!C11</f>
        <v>912</v>
      </c>
      <c r="L19" s="55">
        <f>+'[22]3.14'!D11</f>
        <v>1639</v>
      </c>
      <c r="M19" s="55">
        <f>+'[22]3.14'!E11</f>
        <v>4201</v>
      </c>
      <c r="N19" s="56">
        <f>+'[22]3.14'!F11</f>
        <v>5465</v>
      </c>
      <c r="O19" s="54">
        <f>+'[22]3.14'!G11</f>
        <v>6440</v>
      </c>
      <c r="P19" s="55">
        <f>+'[22]3.14'!H11</f>
        <v>7604</v>
      </c>
      <c r="Q19" s="55">
        <f>+'[22]3.14'!I11</f>
        <v>8803</v>
      </c>
      <c r="R19" s="56">
        <f>+'[22]3.14'!J11</f>
        <v>9999</v>
      </c>
      <c r="S19" s="54">
        <f>+'[22]3.14'!K11</f>
        <v>11006</v>
      </c>
      <c r="T19" s="55">
        <f>+'[22]3.14'!L11</f>
        <v>11961</v>
      </c>
      <c r="U19" s="55">
        <f>+'[22]3.14'!M11</f>
        <v>12835</v>
      </c>
      <c r="V19" s="56">
        <f>+'[22]3.14'!N11</f>
        <v>13821</v>
      </c>
      <c r="W19" s="54">
        <f>+'[22]3.14'!O11</f>
        <v>14715</v>
      </c>
      <c r="X19" s="55">
        <f>+'[22]3.14'!P11</f>
        <v>15155</v>
      </c>
      <c r="Y19" s="55">
        <f>+'[22]3.14'!Q11</f>
        <v>15588</v>
      </c>
      <c r="Z19" s="56">
        <f>+'[22]3.14'!R11</f>
        <v>16565</v>
      </c>
      <c r="AA19" s="54">
        <f>+'[22]3.14'!S11</f>
        <v>17289</v>
      </c>
      <c r="AB19" s="55">
        <f>+'[22]3.14'!T11</f>
        <v>17987</v>
      </c>
      <c r="AC19" s="55">
        <f>+'[22]3.14'!U11</f>
        <v>19182</v>
      </c>
      <c r="AD19" s="56">
        <f>+'[22]3.14'!V11</f>
        <v>20222</v>
      </c>
      <c r="AE19" s="54">
        <f>+'[29]3.9'!$B$11</f>
        <v>21285</v>
      </c>
      <c r="AF19" s="55">
        <f>+'[30]3.9'!$B$11</f>
        <v>21563</v>
      </c>
      <c r="AG19" s="55">
        <f>+'[31]3.9'!$B$11</f>
        <v>22625</v>
      </c>
      <c r="AH19" s="56">
        <f>+'[32]3.9'!$B$11</f>
        <v>23784</v>
      </c>
      <c r="AI19" s="54">
        <f>+'[23]3.9'!$B$11</f>
        <v>24667</v>
      </c>
      <c r="AJ19" s="55">
        <f>+'[24]3.9'!$B$11</f>
        <v>24592</v>
      </c>
      <c r="AK19" s="55">
        <f>+'[25]3.9'!$B$11</f>
        <v>22909</v>
      </c>
      <c r="AL19" s="56">
        <f>+'[33]3.9'!$B$11</f>
        <v>20297</v>
      </c>
      <c r="AM19" s="71">
        <f>+'[26]3.9'!$B$11</f>
        <v>19013</v>
      </c>
      <c r="AN19" s="72">
        <f>+'[27]3.9'!$B$11</f>
        <v>18231</v>
      </c>
      <c r="AO19" s="72">
        <f>+'[28]3.9'!$B$11</f>
        <v>17283</v>
      </c>
      <c r="AP19" s="73">
        <f>+'[70]3.9'!$B$11</f>
        <v>16602</v>
      </c>
    </row>
    <row r="20" spans="2:42" x14ac:dyDescent="0.3">
      <c r="B20" s="39" t="s">
        <v>41</v>
      </c>
      <c r="C20" s="64">
        <f>+SUM(C21:C22)</f>
        <v>12847</v>
      </c>
      <c r="D20" s="64">
        <f t="shared" ref="D20:AL20" si="22">+SUM(D21:D22)</f>
        <v>13043</v>
      </c>
      <c r="E20" s="64">
        <f t="shared" si="22"/>
        <v>13189</v>
      </c>
      <c r="F20" s="64">
        <f t="shared" si="22"/>
        <v>13377</v>
      </c>
      <c r="G20" s="64">
        <f t="shared" si="22"/>
        <v>13533</v>
      </c>
      <c r="H20" s="64">
        <f t="shared" si="22"/>
        <v>13641</v>
      </c>
      <c r="I20" s="64">
        <f t="shared" si="22"/>
        <v>13828</v>
      </c>
      <c r="J20" s="64">
        <f t="shared" si="22"/>
        <v>14064</v>
      </c>
      <c r="K20" s="64">
        <f t="shared" si="22"/>
        <v>14260</v>
      </c>
      <c r="L20" s="64">
        <f t="shared" si="22"/>
        <v>14506</v>
      </c>
      <c r="M20" s="64">
        <f t="shared" si="22"/>
        <v>14735</v>
      </c>
      <c r="N20" s="64">
        <f t="shared" si="22"/>
        <v>14896</v>
      </c>
      <c r="O20" s="64">
        <f t="shared" si="22"/>
        <v>15126</v>
      </c>
      <c r="P20" s="64">
        <f t="shared" si="22"/>
        <v>15407</v>
      </c>
      <c r="Q20" s="64">
        <f t="shared" si="22"/>
        <v>15616</v>
      </c>
      <c r="R20" s="64">
        <f t="shared" si="22"/>
        <v>15846</v>
      </c>
      <c r="S20" s="64">
        <f t="shared" si="22"/>
        <v>16016</v>
      </c>
      <c r="T20" s="64">
        <f t="shared" si="22"/>
        <v>16274</v>
      </c>
      <c r="U20" s="64">
        <f t="shared" si="22"/>
        <v>16503</v>
      </c>
      <c r="V20" s="64">
        <f t="shared" si="22"/>
        <v>16705</v>
      </c>
      <c r="W20" s="64">
        <f t="shared" si="22"/>
        <v>16998</v>
      </c>
      <c r="X20" s="64">
        <f t="shared" si="22"/>
        <v>17120</v>
      </c>
      <c r="Y20" s="64">
        <f t="shared" si="22"/>
        <v>17329</v>
      </c>
      <c r="Z20" s="64">
        <f t="shared" si="22"/>
        <v>17434</v>
      </c>
      <c r="AA20" s="64">
        <f t="shared" si="22"/>
        <v>17576</v>
      </c>
      <c r="AB20" s="64">
        <f t="shared" si="22"/>
        <v>17783</v>
      </c>
      <c r="AC20" s="64">
        <f t="shared" si="22"/>
        <v>18129</v>
      </c>
      <c r="AD20" s="64">
        <f t="shared" si="22"/>
        <v>18351</v>
      </c>
      <c r="AE20" s="65">
        <f t="shared" si="22"/>
        <v>18466</v>
      </c>
      <c r="AF20" s="66">
        <f t="shared" si="22"/>
        <v>18594</v>
      </c>
      <c r="AG20" s="66">
        <f t="shared" si="22"/>
        <v>18887</v>
      </c>
      <c r="AH20" s="67">
        <f t="shared" si="22"/>
        <v>19103</v>
      </c>
      <c r="AI20" s="65">
        <f t="shared" si="22"/>
        <v>19329</v>
      </c>
      <c r="AJ20" s="66">
        <f t="shared" si="22"/>
        <v>19612</v>
      </c>
      <c r="AK20" s="66">
        <f>+SUM(AK21:AK22)</f>
        <v>19777</v>
      </c>
      <c r="AL20" s="67">
        <f t="shared" si="22"/>
        <v>19976</v>
      </c>
      <c r="AM20" s="65">
        <f t="shared" ref="AM20:AO20" si="23">+SUM(AM21:AM22)</f>
        <v>20053</v>
      </c>
      <c r="AN20" s="66">
        <f t="shared" si="23"/>
        <v>20266</v>
      </c>
      <c r="AO20" s="66">
        <f t="shared" si="23"/>
        <v>20387</v>
      </c>
      <c r="AP20" s="67">
        <f t="shared" ref="AP20" si="24">+SUM(AP21:AP22)</f>
        <v>20567</v>
      </c>
    </row>
    <row r="21" spans="2:42" x14ac:dyDescent="0.3">
      <c r="B21" s="12" t="s">
        <v>39</v>
      </c>
      <c r="C21" s="54">
        <f>+C24+C27+C30+C33+C36</f>
        <v>8173</v>
      </c>
      <c r="D21" s="55">
        <f t="shared" ref="D21:AI21" si="25">+D24+D27+D30+D33+D36</f>
        <v>8340</v>
      </c>
      <c r="E21" s="55">
        <f t="shared" si="25"/>
        <v>8462</v>
      </c>
      <c r="F21" s="56">
        <f t="shared" si="25"/>
        <v>8614</v>
      </c>
      <c r="G21" s="54">
        <f t="shared" si="25"/>
        <v>8761</v>
      </c>
      <c r="H21" s="55">
        <f t="shared" si="25"/>
        <v>8890</v>
      </c>
      <c r="I21" s="55">
        <f t="shared" si="25"/>
        <v>9055</v>
      </c>
      <c r="J21" s="56">
        <f t="shared" si="25"/>
        <v>9249</v>
      </c>
      <c r="K21" s="54">
        <f t="shared" si="25"/>
        <v>9430</v>
      </c>
      <c r="L21" s="55">
        <f t="shared" si="25"/>
        <v>9655</v>
      </c>
      <c r="M21" s="55">
        <f t="shared" si="25"/>
        <v>9835</v>
      </c>
      <c r="N21" s="56">
        <f t="shared" si="25"/>
        <v>9984</v>
      </c>
      <c r="O21" s="54">
        <f t="shared" si="25"/>
        <v>10204</v>
      </c>
      <c r="P21" s="55">
        <f t="shared" si="25"/>
        <v>10496</v>
      </c>
      <c r="Q21" s="55">
        <f t="shared" si="25"/>
        <v>10652</v>
      </c>
      <c r="R21" s="56">
        <f t="shared" si="25"/>
        <v>10867</v>
      </c>
      <c r="S21" s="54">
        <f t="shared" si="25"/>
        <v>11037</v>
      </c>
      <c r="T21" s="55">
        <f t="shared" si="25"/>
        <v>11267</v>
      </c>
      <c r="U21" s="55">
        <f t="shared" si="25"/>
        <v>11481</v>
      </c>
      <c r="V21" s="56">
        <f t="shared" si="25"/>
        <v>11643</v>
      </c>
      <c r="W21" s="54">
        <f t="shared" si="25"/>
        <v>11904</v>
      </c>
      <c r="X21" s="55">
        <f t="shared" si="25"/>
        <v>12043</v>
      </c>
      <c r="Y21" s="55">
        <f t="shared" si="25"/>
        <v>12213</v>
      </c>
      <c r="Z21" s="56">
        <f t="shared" si="25"/>
        <v>12290</v>
      </c>
      <c r="AA21" s="54">
        <f t="shared" si="25"/>
        <v>12447</v>
      </c>
      <c r="AB21" s="55">
        <f t="shared" si="25"/>
        <v>12629</v>
      </c>
      <c r="AC21" s="55">
        <f t="shared" si="25"/>
        <v>12796</v>
      </c>
      <c r="AD21" s="56">
        <f t="shared" si="25"/>
        <v>12970</v>
      </c>
      <c r="AE21" s="54">
        <f t="shared" si="25"/>
        <v>13098</v>
      </c>
      <c r="AF21" s="55">
        <f t="shared" si="25"/>
        <v>13200</v>
      </c>
      <c r="AG21" s="55">
        <f t="shared" si="25"/>
        <v>13423</v>
      </c>
      <c r="AH21" s="56">
        <f t="shared" si="25"/>
        <v>13583</v>
      </c>
      <c r="AI21" s="54">
        <f t="shared" si="25"/>
        <v>13784</v>
      </c>
      <c r="AJ21" s="55">
        <f t="shared" ref="AJ21:AK21" si="26">+AJ24+AJ27+AJ30+AJ33+AJ36</f>
        <v>14021</v>
      </c>
      <c r="AK21" s="55">
        <f t="shared" si="26"/>
        <v>14157</v>
      </c>
      <c r="AL21" s="56">
        <f t="shared" ref="AL21:AM21" si="27">+AL24+AL27+AL30+AL33+AL36</f>
        <v>14312</v>
      </c>
      <c r="AM21" s="54">
        <f t="shared" si="27"/>
        <v>14416</v>
      </c>
      <c r="AN21" s="96">
        <f t="shared" ref="AN21:AO21" si="28">+AN24+AN27+AN30+AN33+AN36</f>
        <v>14617</v>
      </c>
      <c r="AO21" s="96">
        <f t="shared" si="28"/>
        <v>14704</v>
      </c>
      <c r="AP21" s="56">
        <f t="shared" ref="AP21" si="29">+AP24+AP27+AP30+AP33+AP36</f>
        <v>14851</v>
      </c>
    </row>
    <row r="22" spans="2:42" x14ac:dyDescent="0.3">
      <c r="B22" s="12" t="s">
        <v>40</v>
      </c>
      <c r="C22" s="54">
        <f>+C25+C28+C31+C34+C37</f>
        <v>4674</v>
      </c>
      <c r="D22" s="55">
        <f t="shared" ref="D22:AI22" si="30">+D25+D28+D31+D34+D37</f>
        <v>4703</v>
      </c>
      <c r="E22" s="55">
        <f t="shared" si="30"/>
        <v>4727</v>
      </c>
      <c r="F22" s="56">
        <f t="shared" si="30"/>
        <v>4763</v>
      </c>
      <c r="G22" s="54">
        <f t="shared" si="30"/>
        <v>4772</v>
      </c>
      <c r="H22" s="55">
        <f t="shared" si="30"/>
        <v>4751</v>
      </c>
      <c r="I22" s="55">
        <f t="shared" si="30"/>
        <v>4773</v>
      </c>
      <c r="J22" s="56">
        <f t="shared" si="30"/>
        <v>4815</v>
      </c>
      <c r="K22" s="54">
        <f t="shared" si="30"/>
        <v>4830</v>
      </c>
      <c r="L22" s="55">
        <f t="shared" si="30"/>
        <v>4851</v>
      </c>
      <c r="M22" s="55">
        <f t="shared" si="30"/>
        <v>4900</v>
      </c>
      <c r="N22" s="56">
        <f t="shared" si="30"/>
        <v>4912</v>
      </c>
      <c r="O22" s="54">
        <f t="shared" si="30"/>
        <v>4922</v>
      </c>
      <c r="P22" s="55">
        <f t="shared" si="30"/>
        <v>4911</v>
      </c>
      <c r="Q22" s="55">
        <f t="shared" si="30"/>
        <v>4964</v>
      </c>
      <c r="R22" s="56">
        <f t="shared" si="30"/>
        <v>4979</v>
      </c>
      <c r="S22" s="54">
        <f t="shared" si="30"/>
        <v>4979</v>
      </c>
      <c r="T22" s="55">
        <f t="shared" si="30"/>
        <v>5007</v>
      </c>
      <c r="U22" s="55">
        <f t="shared" si="30"/>
        <v>5022</v>
      </c>
      <c r="V22" s="56">
        <f t="shared" si="30"/>
        <v>5062</v>
      </c>
      <c r="W22" s="54">
        <f t="shared" si="30"/>
        <v>5094</v>
      </c>
      <c r="X22" s="55">
        <f t="shared" si="30"/>
        <v>5077</v>
      </c>
      <c r="Y22" s="55">
        <f t="shared" si="30"/>
        <v>5116</v>
      </c>
      <c r="Z22" s="56">
        <f t="shared" si="30"/>
        <v>5144</v>
      </c>
      <c r="AA22" s="54">
        <f t="shared" si="30"/>
        <v>5129</v>
      </c>
      <c r="AB22" s="55">
        <f t="shared" si="30"/>
        <v>5154</v>
      </c>
      <c r="AC22" s="55">
        <f t="shared" si="30"/>
        <v>5333</v>
      </c>
      <c r="AD22" s="56">
        <f t="shared" si="30"/>
        <v>5381</v>
      </c>
      <c r="AE22" s="54">
        <f t="shared" si="30"/>
        <v>5368</v>
      </c>
      <c r="AF22" s="55">
        <f t="shared" si="30"/>
        <v>5394</v>
      </c>
      <c r="AG22" s="55">
        <f t="shared" si="30"/>
        <v>5464</v>
      </c>
      <c r="AH22" s="56">
        <f t="shared" si="30"/>
        <v>5520</v>
      </c>
      <c r="AI22" s="54">
        <f t="shared" si="30"/>
        <v>5545</v>
      </c>
      <c r="AJ22" s="55">
        <f t="shared" ref="AJ22:AK22" si="31">+AJ25+AJ28+AJ31+AJ34+AJ37</f>
        <v>5591</v>
      </c>
      <c r="AK22" s="55">
        <f t="shared" si="31"/>
        <v>5620</v>
      </c>
      <c r="AL22" s="56">
        <f t="shared" ref="AL22:AM22" si="32">+AL25+AL28+AL31+AL34+AL37</f>
        <v>5664</v>
      </c>
      <c r="AM22" s="54">
        <f t="shared" si="32"/>
        <v>5637</v>
      </c>
      <c r="AN22" s="96">
        <f t="shared" ref="AN22:AO22" si="33">+AN25+AN28+AN31+AN34+AN37</f>
        <v>5649</v>
      </c>
      <c r="AO22" s="96">
        <f t="shared" si="33"/>
        <v>5683</v>
      </c>
      <c r="AP22" s="56">
        <f t="shared" ref="AP22" si="34">+AP25+AP28+AP31+AP34+AP37</f>
        <v>5716</v>
      </c>
    </row>
    <row r="23" spans="2:42" x14ac:dyDescent="0.3">
      <c r="B23" s="40" t="s">
        <v>42</v>
      </c>
      <c r="C23" s="74">
        <f>+SUM(C24:C25)</f>
        <v>1830</v>
      </c>
      <c r="D23" s="75">
        <f t="shared" ref="D23:AP23" si="35">+SUM(D24:D25)</f>
        <v>1845</v>
      </c>
      <c r="E23" s="75">
        <f t="shared" si="35"/>
        <v>1864</v>
      </c>
      <c r="F23" s="76">
        <f t="shared" si="35"/>
        <v>1868</v>
      </c>
      <c r="G23" s="74">
        <f t="shared" si="35"/>
        <v>1904</v>
      </c>
      <c r="H23" s="75">
        <f t="shared" si="35"/>
        <v>1907</v>
      </c>
      <c r="I23" s="75">
        <f t="shared" si="35"/>
        <v>1917</v>
      </c>
      <c r="J23" s="76">
        <f t="shared" si="35"/>
        <v>1929</v>
      </c>
      <c r="K23" s="74">
        <f t="shared" si="35"/>
        <v>1972</v>
      </c>
      <c r="L23" s="75">
        <f t="shared" si="35"/>
        <v>1993</v>
      </c>
      <c r="M23" s="75">
        <f t="shared" si="35"/>
        <v>2014</v>
      </c>
      <c r="N23" s="76">
        <f t="shared" si="35"/>
        <v>2029</v>
      </c>
      <c r="O23" s="74">
        <f t="shared" si="35"/>
        <v>2044</v>
      </c>
      <c r="P23" s="75">
        <f t="shared" si="35"/>
        <v>2070</v>
      </c>
      <c r="Q23" s="75">
        <f t="shared" si="35"/>
        <v>2080</v>
      </c>
      <c r="R23" s="76">
        <f t="shared" si="35"/>
        <v>2107</v>
      </c>
      <c r="S23" s="74">
        <f t="shared" si="35"/>
        <v>2127</v>
      </c>
      <c r="T23" s="75">
        <f t="shared" si="35"/>
        <v>2170</v>
      </c>
      <c r="U23" s="75">
        <f t="shared" si="35"/>
        <v>2177</v>
      </c>
      <c r="V23" s="76">
        <f t="shared" si="35"/>
        <v>2204</v>
      </c>
      <c r="W23" s="74">
        <f t="shared" si="35"/>
        <v>2223</v>
      </c>
      <c r="X23" s="75">
        <f t="shared" si="35"/>
        <v>2236</v>
      </c>
      <c r="Y23" s="75">
        <f t="shared" si="35"/>
        <v>2263</v>
      </c>
      <c r="Z23" s="76">
        <f t="shared" si="35"/>
        <v>2299</v>
      </c>
      <c r="AA23" s="74">
        <f t="shared" si="35"/>
        <v>2318</v>
      </c>
      <c r="AB23" s="75">
        <f t="shared" si="35"/>
        <v>2335</v>
      </c>
      <c r="AC23" s="75">
        <f t="shared" si="35"/>
        <v>2362</v>
      </c>
      <c r="AD23" s="76">
        <f t="shared" si="35"/>
        <v>2377</v>
      </c>
      <c r="AE23" s="74">
        <f t="shared" si="35"/>
        <v>2383</v>
      </c>
      <c r="AF23" s="75">
        <f t="shared" si="35"/>
        <v>2393</v>
      </c>
      <c r="AG23" s="75">
        <f t="shared" si="35"/>
        <v>2440</v>
      </c>
      <c r="AH23" s="76">
        <f t="shared" si="35"/>
        <v>2440</v>
      </c>
      <c r="AI23" s="74">
        <f t="shared" si="35"/>
        <v>2478</v>
      </c>
      <c r="AJ23" s="75">
        <f t="shared" si="35"/>
        <v>2485</v>
      </c>
      <c r="AK23" s="75">
        <f t="shared" si="35"/>
        <v>2488</v>
      </c>
      <c r="AL23" s="76">
        <f t="shared" si="35"/>
        <v>2508</v>
      </c>
      <c r="AM23" s="74">
        <f t="shared" si="35"/>
        <v>2529</v>
      </c>
      <c r="AN23" s="97">
        <f t="shared" si="35"/>
        <v>2535</v>
      </c>
      <c r="AO23" s="97">
        <f t="shared" si="35"/>
        <v>2545</v>
      </c>
      <c r="AP23" s="76">
        <f t="shared" si="35"/>
        <v>2553</v>
      </c>
    </row>
    <row r="24" spans="2:42" ht="16.2" x14ac:dyDescent="0.3">
      <c r="B24" s="12" t="s">
        <v>153</v>
      </c>
      <c r="C24" s="77">
        <f>+'[34]Cantidad de beneficiarios'!S40</f>
        <v>1001</v>
      </c>
      <c r="D24" s="78">
        <f>+'[34]Cantidad de beneficiarios'!T40</f>
        <v>1017</v>
      </c>
      <c r="E24" s="78">
        <f>+'[34]Cantidad de beneficiarios'!U40</f>
        <v>1030</v>
      </c>
      <c r="F24" s="79">
        <f>+'[34]Cantidad de beneficiarios'!V40</f>
        <v>1033</v>
      </c>
      <c r="G24" s="77">
        <f>+'[34]Cantidad de beneficiarios'!W40</f>
        <v>1057</v>
      </c>
      <c r="H24" s="78">
        <f>+'[34]Cantidad de beneficiarios'!X40</f>
        <v>1063</v>
      </c>
      <c r="I24" s="78">
        <f>+'[34]Cantidad de beneficiarios'!Y40</f>
        <v>1069</v>
      </c>
      <c r="J24" s="79">
        <f>+'[34]Cantidad de beneficiarios'!Z40</f>
        <v>1086</v>
      </c>
      <c r="K24" s="77">
        <f>+'[34]Cantidad de beneficiarios'!AA40</f>
        <v>1117</v>
      </c>
      <c r="L24" s="78">
        <f>+'[34]Cantidad de beneficiarios'!AB40</f>
        <v>1135</v>
      </c>
      <c r="M24" s="78">
        <f>+'[34]Cantidad de beneficiarios'!AC40</f>
        <v>1159</v>
      </c>
      <c r="N24" s="79">
        <f>+'[34]Cantidad de beneficiarios'!AD40</f>
        <v>1169</v>
      </c>
      <c r="O24" s="77">
        <f>+'[34]Cantidad de beneficiarios'!AE40</f>
        <v>1184</v>
      </c>
      <c r="P24" s="78">
        <f>+'[34]Cantidad de beneficiarios'!AF40</f>
        <v>1206</v>
      </c>
      <c r="Q24" s="78">
        <f>+'[34]Cantidad de beneficiarios'!AG40</f>
        <v>1211</v>
      </c>
      <c r="R24" s="79">
        <f>+'[34]Cantidad de beneficiarios'!AH40</f>
        <v>1231</v>
      </c>
      <c r="S24" s="77">
        <f>+'[34]Cantidad de beneficiarios'!AI40</f>
        <v>1254</v>
      </c>
      <c r="T24" s="78">
        <f>+'[34]Cantidad de beneficiarios'!AJ40</f>
        <v>1288</v>
      </c>
      <c r="U24" s="78">
        <f>+'[34]Cantidad de beneficiarios'!AK40</f>
        <v>1301</v>
      </c>
      <c r="V24" s="79">
        <f>+'[34]Cantidad de beneficiarios'!AL40</f>
        <v>1322</v>
      </c>
      <c r="W24" s="77">
        <f>+'[34]Cantidad de beneficiarios'!AM40</f>
        <v>1333</v>
      </c>
      <c r="X24" s="78">
        <f>+'[34]Cantidad de beneficiarios'!AN40</f>
        <v>1347</v>
      </c>
      <c r="Y24" s="78">
        <f>+'[34]Cantidad de beneficiarios'!AO40</f>
        <v>1373</v>
      </c>
      <c r="Z24" s="79">
        <f>+'[34]Cantidad de beneficiarios'!AP40</f>
        <v>1404</v>
      </c>
      <c r="AA24" s="77">
        <f>+'[34]Cantidad de beneficiarios'!AQ40</f>
        <v>1429</v>
      </c>
      <c r="AB24" s="78">
        <f>+'[34]Cantidad de beneficiarios'!AR40</f>
        <v>1453</v>
      </c>
      <c r="AC24" s="78">
        <f>+'[34]Cantidad de beneficiarios'!AS40</f>
        <v>1460</v>
      </c>
      <c r="AD24" s="79">
        <f>+'[34]Cantidad de beneficiarios'!AT40</f>
        <v>1469</v>
      </c>
      <c r="AE24" s="77">
        <f>+'[34]Cantidad de beneficiarios'!AU40</f>
        <v>1480</v>
      </c>
      <c r="AF24" s="78">
        <f>+'[34]Cantidad de beneficiarios'!AV40</f>
        <v>1490</v>
      </c>
      <c r="AG24" s="78">
        <f>+'[34]Cantidad de beneficiarios'!AW40</f>
        <v>1519</v>
      </c>
      <c r="AH24" s="79">
        <f>+'[34]Cantidad de beneficiarios'!AX40</f>
        <v>1519</v>
      </c>
      <c r="AI24" s="77">
        <f>+'[35]Cantidad de beneficiarios'!AY40</f>
        <v>1553</v>
      </c>
      <c r="AJ24" s="78">
        <f>+'[35]Cantidad de beneficiarios'!AZ40</f>
        <v>1555</v>
      </c>
      <c r="AK24" s="78">
        <f>+'[35]Cantidad de beneficiarios'!BA40</f>
        <v>1567</v>
      </c>
      <c r="AL24" s="79">
        <f>+'[36]Cantidad de beneficiarios'!BB40</f>
        <v>1572</v>
      </c>
      <c r="AM24" s="77">
        <f>+'[37]Cantidad de beneficiarios'!BC40</f>
        <v>1598</v>
      </c>
      <c r="AN24" s="78">
        <f>+'[38]Cantidad de beneficiarios'!BD40</f>
        <v>1602</v>
      </c>
      <c r="AO24" s="98">
        <f>+'[39]Cantidad de beneficiarios'!BE40</f>
        <v>1613</v>
      </c>
      <c r="AP24" s="88">
        <f>+'[71]Cantidad de beneficiarios'!BF40</f>
        <v>1625</v>
      </c>
    </row>
    <row r="25" spans="2:42" ht="16.2" x14ac:dyDescent="0.3">
      <c r="B25" s="12" t="s">
        <v>154</v>
      </c>
      <c r="C25" s="77">
        <f>+'[34]Cantidad de beneficiarios'!S41</f>
        <v>829</v>
      </c>
      <c r="D25" s="78">
        <f>+'[34]Cantidad de beneficiarios'!T41</f>
        <v>828</v>
      </c>
      <c r="E25" s="78">
        <f>+'[34]Cantidad de beneficiarios'!U41</f>
        <v>834</v>
      </c>
      <c r="F25" s="79">
        <f>+'[34]Cantidad de beneficiarios'!V41</f>
        <v>835</v>
      </c>
      <c r="G25" s="77">
        <f>+'[34]Cantidad de beneficiarios'!W41</f>
        <v>847</v>
      </c>
      <c r="H25" s="78">
        <f>+'[34]Cantidad de beneficiarios'!X41</f>
        <v>844</v>
      </c>
      <c r="I25" s="78">
        <f>+'[34]Cantidad de beneficiarios'!Y41</f>
        <v>848</v>
      </c>
      <c r="J25" s="79">
        <f>+'[34]Cantidad de beneficiarios'!Z41</f>
        <v>843</v>
      </c>
      <c r="K25" s="77">
        <f>+'[34]Cantidad de beneficiarios'!AA41</f>
        <v>855</v>
      </c>
      <c r="L25" s="78">
        <f>+'[34]Cantidad de beneficiarios'!AB41</f>
        <v>858</v>
      </c>
      <c r="M25" s="78">
        <f>+'[34]Cantidad de beneficiarios'!AC41</f>
        <v>855</v>
      </c>
      <c r="N25" s="79">
        <f>+'[34]Cantidad de beneficiarios'!AD41</f>
        <v>860</v>
      </c>
      <c r="O25" s="77">
        <f>+'[34]Cantidad de beneficiarios'!AE41</f>
        <v>860</v>
      </c>
      <c r="P25" s="78">
        <f>+'[34]Cantidad de beneficiarios'!AF41</f>
        <v>864</v>
      </c>
      <c r="Q25" s="78">
        <f>+'[34]Cantidad de beneficiarios'!AG41</f>
        <v>869</v>
      </c>
      <c r="R25" s="79">
        <f>+'[34]Cantidad de beneficiarios'!AH41</f>
        <v>876</v>
      </c>
      <c r="S25" s="77">
        <f>+'[34]Cantidad de beneficiarios'!AI41</f>
        <v>873</v>
      </c>
      <c r="T25" s="78">
        <f>+'[34]Cantidad de beneficiarios'!AJ41</f>
        <v>882</v>
      </c>
      <c r="U25" s="78">
        <f>+'[34]Cantidad de beneficiarios'!AK41</f>
        <v>876</v>
      </c>
      <c r="V25" s="79">
        <f>+'[34]Cantidad de beneficiarios'!AL41</f>
        <v>882</v>
      </c>
      <c r="W25" s="77">
        <f>+'[34]Cantidad de beneficiarios'!AM41</f>
        <v>890</v>
      </c>
      <c r="X25" s="78">
        <f>+'[34]Cantidad de beneficiarios'!AN41</f>
        <v>889</v>
      </c>
      <c r="Y25" s="78">
        <f>+'[34]Cantidad de beneficiarios'!AO41</f>
        <v>890</v>
      </c>
      <c r="Z25" s="79">
        <f>+'[34]Cantidad de beneficiarios'!AP41</f>
        <v>895</v>
      </c>
      <c r="AA25" s="77">
        <f>+'[34]Cantidad de beneficiarios'!AQ41</f>
        <v>889</v>
      </c>
      <c r="AB25" s="78">
        <f>+'[34]Cantidad de beneficiarios'!AR41</f>
        <v>882</v>
      </c>
      <c r="AC25" s="78">
        <f>+'[34]Cantidad de beneficiarios'!AS41</f>
        <v>902</v>
      </c>
      <c r="AD25" s="79">
        <f>+'[34]Cantidad de beneficiarios'!AT41</f>
        <v>908</v>
      </c>
      <c r="AE25" s="77">
        <f>+'[34]Cantidad de beneficiarios'!AU41</f>
        <v>903</v>
      </c>
      <c r="AF25" s="78">
        <f>+'[34]Cantidad de beneficiarios'!AV41</f>
        <v>903</v>
      </c>
      <c r="AG25" s="78">
        <f>+'[34]Cantidad de beneficiarios'!AW41</f>
        <v>921</v>
      </c>
      <c r="AH25" s="79">
        <f>+'[34]Cantidad de beneficiarios'!AX41</f>
        <v>921</v>
      </c>
      <c r="AI25" s="77">
        <f>+'[35]Cantidad de beneficiarios'!AY41</f>
        <v>925</v>
      </c>
      <c r="AJ25" s="78">
        <f>+'[35]Cantidad de beneficiarios'!AZ41</f>
        <v>930</v>
      </c>
      <c r="AK25" s="78">
        <f>+'[35]Cantidad de beneficiarios'!BA41</f>
        <v>921</v>
      </c>
      <c r="AL25" s="79">
        <f>+'[36]Cantidad de beneficiarios'!BB41</f>
        <v>936</v>
      </c>
      <c r="AM25" s="77">
        <f>+'[37]Cantidad de beneficiarios'!BC41</f>
        <v>931</v>
      </c>
      <c r="AN25" s="78">
        <f>+'[38]Cantidad de beneficiarios'!BD41</f>
        <v>933</v>
      </c>
      <c r="AO25" s="98">
        <f>+'[39]Cantidad de beneficiarios'!BE41</f>
        <v>932</v>
      </c>
      <c r="AP25" s="88">
        <f>+'[71]Cantidad de beneficiarios'!BF41</f>
        <v>928</v>
      </c>
    </row>
    <row r="26" spans="2:42" x14ac:dyDescent="0.3">
      <c r="B26" s="40" t="s">
        <v>45</v>
      </c>
      <c r="C26" s="74">
        <f>+SUM(C27:C28)</f>
        <v>1673</v>
      </c>
      <c r="D26" s="75">
        <f t="shared" ref="D26:AI26" si="36">+SUM(D27:D28)</f>
        <v>1711</v>
      </c>
      <c r="E26" s="75">
        <f t="shared" si="36"/>
        <v>1746</v>
      </c>
      <c r="F26" s="76">
        <f t="shared" si="36"/>
        <v>1800</v>
      </c>
      <c r="G26" s="74">
        <f t="shared" si="36"/>
        <v>1830</v>
      </c>
      <c r="H26" s="75">
        <f t="shared" si="36"/>
        <v>1879</v>
      </c>
      <c r="I26" s="75">
        <f t="shared" si="36"/>
        <v>1917</v>
      </c>
      <c r="J26" s="76">
        <f t="shared" si="36"/>
        <v>1955</v>
      </c>
      <c r="K26" s="74">
        <f t="shared" si="36"/>
        <v>1996</v>
      </c>
      <c r="L26" s="75">
        <f t="shared" si="36"/>
        <v>2035</v>
      </c>
      <c r="M26" s="75">
        <f t="shared" si="36"/>
        <v>2078</v>
      </c>
      <c r="N26" s="76">
        <f t="shared" si="36"/>
        <v>2114</v>
      </c>
      <c r="O26" s="74">
        <f t="shared" si="36"/>
        <v>2158</v>
      </c>
      <c r="P26" s="75">
        <f t="shared" si="36"/>
        <v>2197</v>
      </c>
      <c r="Q26" s="75">
        <f t="shared" si="36"/>
        <v>2244</v>
      </c>
      <c r="R26" s="76">
        <f t="shared" si="36"/>
        <v>2281</v>
      </c>
      <c r="S26" s="74">
        <f t="shared" si="36"/>
        <v>2323</v>
      </c>
      <c r="T26" s="75">
        <f t="shared" si="36"/>
        <v>2370</v>
      </c>
      <c r="U26" s="75">
        <f t="shared" si="36"/>
        <v>2423</v>
      </c>
      <c r="V26" s="76">
        <f t="shared" si="36"/>
        <v>2463</v>
      </c>
      <c r="W26" s="74">
        <f t="shared" si="36"/>
        <v>2511</v>
      </c>
      <c r="X26" s="75">
        <f t="shared" si="36"/>
        <v>2537</v>
      </c>
      <c r="Y26" s="75">
        <f t="shared" si="36"/>
        <v>2582</v>
      </c>
      <c r="Z26" s="76">
        <f t="shared" si="36"/>
        <v>2597</v>
      </c>
      <c r="AA26" s="74">
        <f t="shared" si="36"/>
        <v>2621</v>
      </c>
      <c r="AB26" s="75">
        <f t="shared" si="36"/>
        <v>2677</v>
      </c>
      <c r="AC26" s="75">
        <f t="shared" si="36"/>
        <v>2829</v>
      </c>
      <c r="AD26" s="76">
        <f t="shared" si="36"/>
        <v>2860</v>
      </c>
      <c r="AE26" s="74">
        <f t="shared" si="36"/>
        <v>2921</v>
      </c>
      <c r="AF26" s="75">
        <f t="shared" si="36"/>
        <v>2930</v>
      </c>
      <c r="AG26" s="75">
        <f t="shared" si="36"/>
        <v>2973</v>
      </c>
      <c r="AH26" s="76">
        <f t="shared" si="36"/>
        <v>3013</v>
      </c>
      <c r="AI26" s="74">
        <f t="shared" si="36"/>
        <v>3048</v>
      </c>
      <c r="AJ26" s="75">
        <f t="shared" ref="AJ26:AP26" si="37">+SUM(AJ27:AJ28)</f>
        <v>3098</v>
      </c>
      <c r="AK26" s="75">
        <f t="shared" si="37"/>
        <v>3131</v>
      </c>
      <c r="AL26" s="76">
        <f t="shared" si="37"/>
        <v>3182</v>
      </c>
      <c r="AM26" s="74">
        <f t="shared" si="37"/>
        <v>3231</v>
      </c>
      <c r="AN26" s="97">
        <f t="shared" si="37"/>
        <v>3269</v>
      </c>
      <c r="AO26" s="97">
        <f t="shared" si="37"/>
        <v>3293</v>
      </c>
      <c r="AP26" s="76">
        <f t="shared" si="37"/>
        <v>3343</v>
      </c>
    </row>
    <row r="27" spans="2:42" x14ac:dyDescent="0.3">
      <c r="B27" s="12" t="s">
        <v>43</v>
      </c>
      <c r="C27" s="77">
        <f>+'[34]Cantidad de beneficiarios'!S43</f>
        <v>1243</v>
      </c>
      <c r="D27" s="78">
        <f>+'[34]Cantidad de beneficiarios'!T43</f>
        <v>1278</v>
      </c>
      <c r="E27" s="78">
        <f>+'[34]Cantidad de beneficiarios'!U43</f>
        <v>1312</v>
      </c>
      <c r="F27" s="79">
        <f>+'[34]Cantidad de beneficiarios'!V43</f>
        <v>1362</v>
      </c>
      <c r="G27" s="77">
        <f>+'[34]Cantidad de beneficiarios'!W43</f>
        <v>1390</v>
      </c>
      <c r="H27" s="78">
        <f>+'[34]Cantidad de beneficiarios'!X43</f>
        <v>1430</v>
      </c>
      <c r="I27" s="78">
        <f>+'[34]Cantidad de beneficiarios'!Y43</f>
        <v>1458</v>
      </c>
      <c r="J27" s="79">
        <f>+'[34]Cantidad de beneficiarios'!Z43</f>
        <v>1487</v>
      </c>
      <c r="K27" s="77">
        <f>+'[34]Cantidad de beneficiarios'!AA43</f>
        <v>1530</v>
      </c>
      <c r="L27" s="78">
        <f>+'[34]Cantidad de beneficiarios'!AB43</f>
        <v>1564</v>
      </c>
      <c r="M27" s="78">
        <f>+'[34]Cantidad de beneficiarios'!AC43</f>
        <v>1599</v>
      </c>
      <c r="N27" s="79">
        <f>+'[34]Cantidad de beneficiarios'!AD43</f>
        <v>1632</v>
      </c>
      <c r="O27" s="77">
        <f>+'[34]Cantidad de beneficiarios'!AE43</f>
        <v>1675</v>
      </c>
      <c r="P27" s="78">
        <f>+'[34]Cantidad de beneficiarios'!AF43</f>
        <v>1714</v>
      </c>
      <c r="Q27" s="78">
        <f>+'[34]Cantidad de beneficiarios'!AG43</f>
        <v>1752</v>
      </c>
      <c r="R27" s="79">
        <f>+'[34]Cantidad de beneficiarios'!AH43</f>
        <v>1785</v>
      </c>
      <c r="S27" s="77">
        <f>+'[34]Cantidad de beneficiarios'!AI43</f>
        <v>1819</v>
      </c>
      <c r="T27" s="78">
        <f>+'[34]Cantidad de beneficiarios'!AJ43</f>
        <v>1857</v>
      </c>
      <c r="U27" s="78">
        <f>+'[34]Cantidad de beneficiarios'!AK43</f>
        <v>1905</v>
      </c>
      <c r="V27" s="79">
        <f>+'[34]Cantidad de beneficiarios'!AL43</f>
        <v>1937</v>
      </c>
      <c r="W27" s="77">
        <f>+'[34]Cantidad de beneficiarios'!AM43</f>
        <v>1974</v>
      </c>
      <c r="X27" s="78">
        <f>+'[34]Cantidad de beneficiarios'!AN43</f>
        <v>1999</v>
      </c>
      <c r="Y27" s="78">
        <f>+'[34]Cantidad de beneficiarios'!AO43</f>
        <v>2032</v>
      </c>
      <c r="Z27" s="79">
        <f>+'[34]Cantidad de beneficiarios'!AP43</f>
        <v>2041</v>
      </c>
      <c r="AA27" s="77">
        <f>+'[34]Cantidad de beneficiarios'!AQ43</f>
        <v>2056</v>
      </c>
      <c r="AB27" s="78">
        <f>+'[34]Cantidad de beneficiarios'!AR43</f>
        <v>2101</v>
      </c>
      <c r="AC27" s="78">
        <f>+'[34]Cantidad de beneficiarios'!AS43</f>
        <v>2138</v>
      </c>
      <c r="AD27" s="79">
        <f>+'[34]Cantidad de beneficiarios'!AT43</f>
        <v>2169</v>
      </c>
      <c r="AE27" s="77">
        <f>+'[34]Cantidad de beneficiarios'!AU43</f>
        <v>2223</v>
      </c>
      <c r="AF27" s="78">
        <f>+'[34]Cantidad de beneficiarios'!AV43</f>
        <v>2230</v>
      </c>
      <c r="AG27" s="78">
        <f>+'[34]Cantidad de beneficiarios'!AW43</f>
        <v>2278</v>
      </c>
      <c r="AH27" s="79">
        <f>+'[34]Cantidad de beneficiarios'!AX43</f>
        <v>2312</v>
      </c>
      <c r="AI27" s="77">
        <f>+'[35]Cantidad de beneficiarios'!AY43</f>
        <v>2345</v>
      </c>
      <c r="AJ27" s="78">
        <f>+'[35]Cantidad de beneficiarios'!AZ43</f>
        <v>2388</v>
      </c>
      <c r="AK27" s="78">
        <f>+'[35]Cantidad de beneficiarios'!BA43</f>
        <v>2414</v>
      </c>
      <c r="AL27" s="79">
        <f>+'[36]Cantidad de beneficiarios'!BB43</f>
        <v>2454</v>
      </c>
      <c r="AM27" s="77">
        <f>+'[37]Cantidad de beneficiarios'!BC43</f>
        <v>2500</v>
      </c>
      <c r="AN27" s="78">
        <f>+'[38]Cantidad de beneficiarios'!BD43</f>
        <v>2545</v>
      </c>
      <c r="AO27" s="98">
        <f>+'[39]Cantidad de beneficiarios'!BE43</f>
        <v>2564</v>
      </c>
      <c r="AP27" s="88">
        <f>+'[71]Cantidad de beneficiarios'!BF43</f>
        <v>2603</v>
      </c>
    </row>
    <row r="28" spans="2:42" x14ac:dyDescent="0.3">
      <c r="B28" s="12" t="s">
        <v>44</v>
      </c>
      <c r="C28" s="77">
        <f>+'[34]Cantidad de beneficiarios'!S44</f>
        <v>430</v>
      </c>
      <c r="D28" s="78">
        <f>+'[34]Cantidad de beneficiarios'!T44</f>
        <v>433</v>
      </c>
      <c r="E28" s="78">
        <f>+'[34]Cantidad de beneficiarios'!U44</f>
        <v>434</v>
      </c>
      <c r="F28" s="79">
        <f>+'[34]Cantidad de beneficiarios'!V44</f>
        <v>438</v>
      </c>
      <c r="G28" s="77">
        <f>+'[34]Cantidad de beneficiarios'!W44</f>
        <v>440</v>
      </c>
      <c r="H28" s="78">
        <f>+'[34]Cantidad de beneficiarios'!X44</f>
        <v>449</v>
      </c>
      <c r="I28" s="78">
        <f>+'[34]Cantidad de beneficiarios'!Y44</f>
        <v>459</v>
      </c>
      <c r="J28" s="79">
        <f>+'[34]Cantidad de beneficiarios'!Z44</f>
        <v>468</v>
      </c>
      <c r="K28" s="77">
        <f>+'[34]Cantidad de beneficiarios'!AA44</f>
        <v>466</v>
      </c>
      <c r="L28" s="78">
        <f>+'[34]Cantidad de beneficiarios'!AB44</f>
        <v>471</v>
      </c>
      <c r="M28" s="78">
        <f>+'[34]Cantidad de beneficiarios'!AC44</f>
        <v>479</v>
      </c>
      <c r="N28" s="79">
        <f>+'[34]Cantidad de beneficiarios'!AD44</f>
        <v>482</v>
      </c>
      <c r="O28" s="77">
        <f>+'[34]Cantidad de beneficiarios'!AE44</f>
        <v>483</v>
      </c>
      <c r="P28" s="78">
        <f>+'[34]Cantidad de beneficiarios'!AF44</f>
        <v>483</v>
      </c>
      <c r="Q28" s="78">
        <f>+'[34]Cantidad de beneficiarios'!AG44</f>
        <v>492</v>
      </c>
      <c r="R28" s="79">
        <f>+'[34]Cantidad de beneficiarios'!AH44</f>
        <v>496</v>
      </c>
      <c r="S28" s="77">
        <f>+'[34]Cantidad de beneficiarios'!AI44</f>
        <v>504</v>
      </c>
      <c r="T28" s="78">
        <f>+'[34]Cantidad de beneficiarios'!AJ44</f>
        <v>513</v>
      </c>
      <c r="U28" s="78">
        <f>+'[34]Cantidad de beneficiarios'!AK44</f>
        <v>518</v>
      </c>
      <c r="V28" s="79">
        <f>+'[34]Cantidad de beneficiarios'!AL44</f>
        <v>526</v>
      </c>
      <c r="W28" s="77">
        <f>+'[34]Cantidad de beneficiarios'!AM44</f>
        <v>537</v>
      </c>
      <c r="X28" s="78">
        <f>+'[34]Cantidad de beneficiarios'!AN44</f>
        <v>538</v>
      </c>
      <c r="Y28" s="78">
        <f>+'[34]Cantidad de beneficiarios'!AO44</f>
        <v>550</v>
      </c>
      <c r="Z28" s="79">
        <f>+'[34]Cantidad de beneficiarios'!AP44</f>
        <v>556</v>
      </c>
      <c r="AA28" s="77">
        <f>+'[34]Cantidad de beneficiarios'!AQ44</f>
        <v>565</v>
      </c>
      <c r="AB28" s="78">
        <f>+'[34]Cantidad de beneficiarios'!AR44</f>
        <v>576</v>
      </c>
      <c r="AC28" s="78">
        <f>+'[34]Cantidad de beneficiarios'!AS44</f>
        <v>691</v>
      </c>
      <c r="AD28" s="79">
        <f>+'[34]Cantidad de beneficiarios'!AT44</f>
        <v>691</v>
      </c>
      <c r="AE28" s="77">
        <f>+'[34]Cantidad de beneficiarios'!AU44</f>
        <v>698</v>
      </c>
      <c r="AF28" s="78">
        <f>+'[34]Cantidad de beneficiarios'!AV44</f>
        <v>700</v>
      </c>
      <c r="AG28" s="78">
        <f>+'[34]Cantidad de beneficiarios'!AW44</f>
        <v>695</v>
      </c>
      <c r="AH28" s="79">
        <f>+'[34]Cantidad de beneficiarios'!AX44</f>
        <v>701</v>
      </c>
      <c r="AI28" s="77">
        <f>+'[35]Cantidad de beneficiarios'!AY44</f>
        <v>703</v>
      </c>
      <c r="AJ28" s="78">
        <f>+'[35]Cantidad de beneficiarios'!AZ44</f>
        <v>710</v>
      </c>
      <c r="AK28" s="78">
        <f>+'[35]Cantidad de beneficiarios'!BA44</f>
        <v>717</v>
      </c>
      <c r="AL28" s="79">
        <f>+'[36]Cantidad de beneficiarios'!BB44</f>
        <v>728</v>
      </c>
      <c r="AM28" s="77">
        <f>+'[37]Cantidad de beneficiarios'!BC44</f>
        <v>731</v>
      </c>
      <c r="AN28" s="78">
        <f>+'[38]Cantidad de beneficiarios'!BD44</f>
        <v>724</v>
      </c>
      <c r="AO28" s="98">
        <f>+'[39]Cantidad de beneficiarios'!BE44</f>
        <v>729</v>
      </c>
      <c r="AP28" s="88">
        <f>+'[71]Cantidad de beneficiarios'!BF44</f>
        <v>740</v>
      </c>
    </row>
    <row r="29" spans="2:42" x14ac:dyDescent="0.3">
      <c r="B29" s="40" t="s">
        <v>46</v>
      </c>
      <c r="C29" s="74">
        <f>+SUM(C30:C31)</f>
        <v>2611</v>
      </c>
      <c r="D29" s="75">
        <f t="shared" ref="D29:AP29" si="38">+SUM(D30:D31)</f>
        <v>2713</v>
      </c>
      <c r="E29" s="75">
        <f t="shared" si="38"/>
        <v>2711</v>
      </c>
      <c r="F29" s="76">
        <f t="shared" si="38"/>
        <v>2765</v>
      </c>
      <c r="G29" s="74">
        <f t="shared" si="38"/>
        <v>2781</v>
      </c>
      <c r="H29" s="75">
        <f t="shared" si="38"/>
        <v>2761</v>
      </c>
      <c r="I29" s="75">
        <f t="shared" si="38"/>
        <v>2884</v>
      </c>
      <c r="J29" s="76">
        <f t="shared" si="38"/>
        <v>2973</v>
      </c>
      <c r="K29" s="74">
        <f t="shared" si="38"/>
        <v>2989</v>
      </c>
      <c r="L29" s="75">
        <f t="shared" si="38"/>
        <v>3078</v>
      </c>
      <c r="M29" s="75">
        <f t="shared" si="38"/>
        <v>3145</v>
      </c>
      <c r="N29" s="76">
        <f t="shared" si="38"/>
        <v>3187</v>
      </c>
      <c r="O29" s="74">
        <f t="shared" si="38"/>
        <v>3200</v>
      </c>
      <c r="P29" s="75">
        <f t="shared" si="38"/>
        <v>3312</v>
      </c>
      <c r="Q29" s="75">
        <f t="shared" si="38"/>
        <v>3345</v>
      </c>
      <c r="R29" s="76">
        <f t="shared" si="38"/>
        <v>3391</v>
      </c>
      <c r="S29" s="74">
        <f t="shared" si="38"/>
        <v>3381</v>
      </c>
      <c r="T29" s="75">
        <f t="shared" si="38"/>
        <v>3460</v>
      </c>
      <c r="U29" s="75">
        <f t="shared" si="38"/>
        <v>3522</v>
      </c>
      <c r="V29" s="76">
        <f t="shared" si="38"/>
        <v>3556</v>
      </c>
      <c r="W29" s="74">
        <f t="shared" si="38"/>
        <v>3627</v>
      </c>
      <c r="X29" s="75">
        <f t="shared" si="38"/>
        <v>3669</v>
      </c>
      <c r="Y29" s="75">
        <f t="shared" si="38"/>
        <v>3701</v>
      </c>
      <c r="Z29" s="76">
        <f t="shared" si="38"/>
        <v>3715</v>
      </c>
      <c r="AA29" s="74">
        <f t="shared" si="38"/>
        <v>3757</v>
      </c>
      <c r="AB29" s="75">
        <f t="shared" si="38"/>
        <v>3768</v>
      </c>
      <c r="AC29" s="75">
        <f t="shared" si="38"/>
        <v>3830</v>
      </c>
      <c r="AD29" s="76">
        <f t="shared" si="38"/>
        <v>3880</v>
      </c>
      <c r="AE29" s="74">
        <f t="shared" si="38"/>
        <v>3907</v>
      </c>
      <c r="AF29" s="75">
        <f t="shared" si="38"/>
        <v>3934</v>
      </c>
      <c r="AG29" s="75">
        <f t="shared" si="38"/>
        <v>3999</v>
      </c>
      <c r="AH29" s="76">
        <f t="shared" si="38"/>
        <v>4037</v>
      </c>
      <c r="AI29" s="74">
        <f t="shared" si="38"/>
        <v>4055</v>
      </c>
      <c r="AJ29" s="75">
        <f t="shared" si="38"/>
        <v>4146</v>
      </c>
      <c r="AK29" s="75">
        <f t="shared" si="38"/>
        <v>4192</v>
      </c>
      <c r="AL29" s="76">
        <f t="shared" si="38"/>
        <v>4216</v>
      </c>
      <c r="AM29" s="74">
        <f t="shared" si="38"/>
        <v>4230</v>
      </c>
      <c r="AN29" s="97">
        <f t="shared" si="38"/>
        <v>4321</v>
      </c>
      <c r="AO29" s="97">
        <f t="shared" si="38"/>
        <v>4351</v>
      </c>
      <c r="AP29" s="76">
        <f t="shared" si="38"/>
        <v>4365</v>
      </c>
    </row>
    <row r="30" spans="2:42" x14ac:dyDescent="0.3">
      <c r="B30" s="12" t="s">
        <v>43</v>
      </c>
      <c r="C30" s="77">
        <f>+'[34]Cantidad de beneficiarios'!S46</f>
        <v>1615</v>
      </c>
      <c r="D30" s="78">
        <f>+'[34]Cantidad de beneficiarios'!T46</f>
        <v>1693</v>
      </c>
      <c r="E30" s="78">
        <f>+'[34]Cantidad de beneficiarios'!U46</f>
        <v>1699</v>
      </c>
      <c r="F30" s="79">
        <f>+'[34]Cantidad de beneficiarios'!V46</f>
        <v>1737</v>
      </c>
      <c r="G30" s="77">
        <f>+'[34]Cantidad de beneficiarios'!W46</f>
        <v>1755</v>
      </c>
      <c r="H30" s="78">
        <f>+'[34]Cantidad de beneficiarios'!X46</f>
        <v>1762</v>
      </c>
      <c r="I30" s="78">
        <f>+'[34]Cantidad de beneficiarios'!Y46</f>
        <v>1854</v>
      </c>
      <c r="J30" s="79">
        <f>+'[34]Cantidad de beneficiarios'!Z46</f>
        <v>1917</v>
      </c>
      <c r="K30" s="77">
        <f>+'[34]Cantidad de beneficiarios'!AA46</f>
        <v>1941</v>
      </c>
      <c r="L30" s="78">
        <f>+'[34]Cantidad de beneficiarios'!AB46</f>
        <v>2016</v>
      </c>
      <c r="M30" s="78">
        <f>+'[34]Cantidad de beneficiarios'!AC46</f>
        <v>2068</v>
      </c>
      <c r="N30" s="79">
        <f>+'[34]Cantidad de beneficiarios'!AD46</f>
        <v>2109</v>
      </c>
      <c r="O30" s="77">
        <f>+'[34]Cantidad de beneficiarios'!AE46</f>
        <v>2122</v>
      </c>
      <c r="P30" s="78">
        <f>+'[34]Cantidad de beneficiarios'!AF46</f>
        <v>2216</v>
      </c>
      <c r="Q30" s="78">
        <f>+'[34]Cantidad de beneficiarios'!AG46</f>
        <v>2240</v>
      </c>
      <c r="R30" s="79">
        <f>+'[34]Cantidad de beneficiarios'!AH46</f>
        <v>2283</v>
      </c>
      <c r="S30" s="77">
        <f>+'[34]Cantidad de beneficiarios'!AI46</f>
        <v>2296</v>
      </c>
      <c r="T30" s="78">
        <f>+'[34]Cantidad de beneficiarios'!AJ46</f>
        <v>2370</v>
      </c>
      <c r="U30" s="78">
        <f>+'[34]Cantidad de beneficiarios'!AK46</f>
        <v>2415</v>
      </c>
      <c r="V30" s="79">
        <f>+'[34]Cantidad de beneficiarios'!AL46</f>
        <v>2435</v>
      </c>
      <c r="W30" s="77">
        <f>+'[34]Cantidad de beneficiarios'!AM46</f>
        <v>2508</v>
      </c>
      <c r="X30" s="78">
        <f>+'[34]Cantidad de beneficiarios'!AN46</f>
        <v>2552</v>
      </c>
      <c r="Y30" s="78">
        <f>+'[34]Cantidad de beneficiarios'!AO46</f>
        <v>2576</v>
      </c>
      <c r="Z30" s="79">
        <f>+'[34]Cantidad de beneficiarios'!AP46</f>
        <v>2583</v>
      </c>
      <c r="AA30" s="77">
        <f>+'[34]Cantidad de beneficiarios'!AQ46</f>
        <v>2623</v>
      </c>
      <c r="AB30" s="78">
        <f>+'[34]Cantidad de beneficiarios'!AR46</f>
        <v>2626</v>
      </c>
      <c r="AC30" s="78">
        <f>+'[34]Cantidad de beneficiarios'!AS46</f>
        <v>2681</v>
      </c>
      <c r="AD30" s="79">
        <f>+'[34]Cantidad de beneficiarios'!AT46</f>
        <v>2713</v>
      </c>
      <c r="AE30" s="77">
        <f>+'[34]Cantidad de beneficiarios'!AU46</f>
        <v>2743</v>
      </c>
      <c r="AF30" s="78">
        <f>+'[34]Cantidad de beneficiarios'!AV46</f>
        <v>2764</v>
      </c>
      <c r="AG30" s="78">
        <f>+'[34]Cantidad de beneficiarios'!AW46</f>
        <v>2816</v>
      </c>
      <c r="AH30" s="79">
        <f>+'[34]Cantidad de beneficiarios'!AX46</f>
        <v>2825</v>
      </c>
      <c r="AI30" s="77">
        <f>+'[35]Cantidad de beneficiarios'!AY46</f>
        <v>2846</v>
      </c>
      <c r="AJ30" s="78">
        <f>+'[35]Cantidad de beneficiarios'!AZ46</f>
        <v>2922</v>
      </c>
      <c r="AK30" s="78">
        <f>+'[35]Cantidad de beneficiarios'!BA46</f>
        <v>2958</v>
      </c>
      <c r="AL30" s="79">
        <f>+'[36]Cantidad de beneficiarios'!BB46</f>
        <v>2974</v>
      </c>
      <c r="AM30" s="77">
        <f>+'[37]Cantidad de beneficiarios'!BC46</f>
        <v>2999</v>
      </c>
      <c r="AN30" s="78">
        <f>+'[38]Cantidad de beneficiarios'!BD46</f>
        <v>3083</v>
      </c>
      <c r="AO30" s="98">
        <f>+'[39]Cantidad de beneficiarios'!BE46</f>
        <v>3100</v>
      </c>
      <c r="AP30" s="88">
        <f>+'[71]Cantidad de beneficiarios'!BF46</f>
        <v>3098</v>
      </c>
    </row>
    <row r="31" spans="2:42" x14ac:dyDescent="0.3">
      <c r="B31" s="12" t="s">
        <v>44</v>
      </c>
      <c r="C31" s="77">
        <f>+'[34]Cantidad de beneficiarios'!S47</f>
        <v>996</v>
      </c>
      <c r="D31" s="78">
        <f>+'[34]Cantidad de beneficiarios'!T47</f>
        <v>1020</v>
      </c>
      <c r="E31" s="78">
        <f>+'[34]Cantidad de beneficiarios'!U47</f>
        <v>1012</v>
      </c>
      <c r="F31" s="79">
        <f>+'[34]Cantidad de beneficiarios'!V47</f>
        <v>1028</v>
      </c>
      <c r="G31" s="77">
        <f>+'[34]Cantidad de beneficiarios'!W47</f>
        <v>1026</v>
      </c>
      <c r="H31" s="78">
        <f>+'[34]Cantidad de beneficiarios'!X47</f>
        <v>999</v>
      </c>
      <c r="I31" s="78">
        <f>+'[34]Cantidad de beneficiarios'!Y47</f>
        <v>1030</v>
      </c>
      <c r="J31" s="79">
        <f>+'[34]Cantidad de beneficiarios'!Z47</f>
        <v>1056</v>
      </c>
      <c r="K31" s="77">
        <f>+'[34]Cantidad de beneficiarios'!AA47</f>
        <v>1048</v>
      </c>
      <c r="L31" s="78">
        <f>+'[34]Cantidad de beneficiarios'!AB47</f>
        <v>1062</v>
      </c>
      <c r="M31" s="78">
        <f>+'[34]Cantidad de beneficiarios'!AC47</f>
        <v>1077</v>
      </c>
      <c r="N31" s="79">
        <f>+'[34]Cantidad de beneficiarios'!AD47</f>
        <v>1078</v>
      </c>
      <c r="O31" s="77">
        <f>+'[34]Cantidad de beneficiarios'!AE47</f>
        <v>1078</v>
      </c>
      <c r="P31" s="78">
        <f>+'[34]Cantidad de beneficiarios'!AF47</f>
        <v>1096</v>
      </c>
      <c r="Q31" s="78">
        <f>+'[34]Cantidad de beneficiarios'!AG47</f>
        <v>1105</v>
      </c>
      <c r="R31" s="79">
        <f>+'[34]Cantidad de beneficiarios'!AH47</f>
        <v>1108</v>
      </c>
      <c r="S31" s="77">
        <f>+'[34]Cantidad de beneficiarios'!AI47</f>
        <v>1085</v>
      </c>
      <c r="T31" s="78">
        <f>+'[34]Cantidad de beneficiarios'!AJ47</f>
        <v>1090</v>
      </c>
      <c r="U31" s="78">
        <f>+'[34]Cantidad de beneficiarios'!AK47</f>
        <v>1107</v>
      </c>
      <c r="V31" s="79">
        <f>+'[34]Cantidad de beneficiarios'!AL47</f>
        <v>1121</v>
      </c>
      <c r="W31" s="77">
        <f>+'[34]Cantidad de beneficiarios'!AM47</f>
        <v>1119</v>
      </c>
      <c r="X31" s="78">
        <f>+'[34]Cantidad de beneficiarios'!AN47</f>
        <v>1117</v>
      </c>
      <c r="Y31" s="78">
        <f>+'[34]Cantidad de beneficiarios'!AO47</f>
        <v>1125</v>
      </c>
      <c r="Z31" s="79">
        <f>+'[34]Cantidad de beneficiarios'!AP47</f>
        <v>1132</v>
      </c>
      <c r="AA31" s="77">
        <f>+'[34]Cantidad de beneficiarios'!AQ47</f>
        <v>1134</v>
      </c>
      <c r="AB31" s="78">
        <f>+'[34]Cantidad de beneficiarios'!AR47</f>
        <v>1142</v>
      </c>
      <c r="AC31" s="78">
        <f>+'[34]Cantidad de beneficiarios'!AS47</f>
        <v>1149</v>
      </c>
      <c r="AD31" s="79">
        <f>+'[34]Cantidad de beneficiarios'!AT47</f>
        <v>1167</v>
      </c>
      <c r="AE31" s="77">
        <f>+'[34]Cantidad de beneficiarios'!AU47</f>
        <v>1164</v>
      </c>
      <c r="AF31" s="78">
        <f>+'[34]Cantidad de beneficiarios'!AV47</f>
        <v>1170</v>
      </c>
      <c r="AG31" s="78">
        <f>+'[34]Cantidad de beneficiarios'!AW47</f>
        <v>1183</v>
      </c>
      <c r="AH31" s="79">
        <f>+'[34]Cantidad de beneficiarios'!AX47</f>
        <v>1212</v>
      </c>
      <c r="AI31" s="77">
        <f>+'[35]Cantidad de beneficiarios'!AY47</f>
        <v>1209</v>
      </c>
      <c r="AJ31" s="78">
        <f>+'[35]Cantidad de beneficiarios'!AZ47</f>
        <v>1224</v>
      </c>
      <c r="AK31" s="78">
        <f>+'[35]Cantidad de beneficiarios'!BA47</f>
        <v>1234</v>
      </c>
      <c r="AL31" s="79">
        <f>+'[36]Cantidad de beneficiarios'!BB47</f>
        <v>1242</v>
      </c>
      <c r="AM31" s="77">
        <f>+'[37]Cantidad de beneficiarios'!BC47</f>
        <v>1231</v>
      </c>
      <c r="AN31" s="78">
        <f>+'[38]Cantidad de beneficiarios'!BD47</f>
        <v>1238</v>
      </c>
      <c r="AO31" s="98">
        <f>+'[39]Cantidad de beneficiarios'!BE47</f>
        <v>1251</v>
      </c>
      <c r="AP31" s="88">
        <f>+'[71]Cantidad de beneficiarios'!BF47</f>
        <v>1267</v>
      </c>
    </row>
    <row r="32" spans="2:42" x14ac:dyDescent="0.3">
      <c r="B32" s="40" t="s">
        <v>47</v>
      </c>
      <c r="C32" s="74">
        <f>+SUM(C33:C34)</f>
        <v>334</v>
      </c>
      <c r="D32" s="75">
        <f t="shared" ref="D32:AP32" si="39">+SUM(D33:D34)</f>
        <v>330</v>
      </c>
      <c r="E32" s="75">
        <f t="shared" si="39"/>
        <v>328</v>
      </c>
      <c r="F32" s="76">
        <f t="shared" si="39"/>
        <v>327</v>
      </c>
      <c r="G32" s="74">
        <f t="shared" si="39"/>
        <v>321</v>
      </c>
      <c r="H32" s="75">
        <f t="shared" si="39"/>
        <v>316</v>
      </c>
      <c r="I32" s="75">
        <f t="shared" si="39"/>
        <v>308</v>
      </c>
      <c r="J32" s="76">
        <f t="shared" si="39"/>
        <v>310</v>
      </c>
      <c r="K32" s="74">
        <f t="shared" si="39"/>
        <v>304</v>
      </c>
      <c r="L32" s="75">
        <f t="shared" si="39"/>
        <v>302</v>
      </c>
      <c r="M32" s="75">
        <f t="shared" si="39"/>
        <v>301</v>
      </c>
      <c r="N32" s="76">
        <f t="shared" si="39"/>
        <v>297</v>
      </c>
      <c r="O32" s="74">
        <f t="shared" si="39"/>
        <v>301</v>
      </c>
      <c r="P32" s="75">
        <f t="shared" si="39"/>
        <v>298</v>
      </c>
      <c r="Q32" s="75">
        <f t="shared" si="39"/>
        <v>314</v>
      </c>
      <c r="R32" s="76">
        <f t="shared" si="39"/>
        <v>303</v>
      </c>
      <c r="S32" s="74">
        <f t="shared" si="39"/>
        <v>309</v>
      </c>
      <c r="T32" s="75">
        <f t="shared" si="39"/>
        <v>307</v>
      </c>
      <c r="U32" s="75">
        <f t="shared" si="39"/>
        <v>316</v>
      </c>
      <c r="V32" s="76">
        <f t="shared" si="39"/>
        <v>308</v>
      </c>
      <c r="W32" s="74">
        <f t="shared" si="39"/>
        <v>322</v>
      </c>
      <c r="X32" s="75">
        <f t="shared" si="39"/>
        <v>312</v>
      </c>
      <c r="Y32" s="75">
        <f t="shared" si="39"/>
        <v>324</v>
      </c>
      <c r="Z32" s="76">
        <f t="shared" si="39"/>
        <v>317</v>
      </c>
      <c r="AA32" s="74">
        <f t="shared" si="39"/>
        <v>308</v>
      </c>
      <c r="AB32" s="75">
        <f t="shared" si="39"/>
        <v>308</v>
      </c>
      <c r="AC32" s="75">
        <f t="shared" si="39"/>
        <v>313</v>
      </c>
      <c r="AD32" s="76">
        <f t="shared" si="39"/>
        <v>314</v>
      </c>
      <c r="AE32" s="74">
        <f t="shared" si="39"/>
        <v>312</v>
      </c>
      <c r="AF32" s="75">
        <f t="shared" si="39"/>
        <v>311</v>
      </c>
      <c r="AG32" s="75">
        <f t="shared" si="39"/>
        <v>305</v>
      </c>
      <c r="AH32" s="76">
        <f t="shared" si="39"/>
        <v>312</v>
      </c>
      <c r="AI32" s="74">
        <f t="shared" si="39"/>
        <v>321</v>
      </c>
      <c r="AJ32" s="75">
        <f t="shared" si="39"/>
        <v>323</v>
      </c>
      <c r="AK32" s="75">
        <f t="shared" si="39"/>
        <v>319</v>
      </c>
      <c r="AL32" s="76">
        <f t="shared" si="39"/>
        <v>319</v>
      </c>
      <c r="AM32" s="74">
        <f t="shared" si="39"/>
        <v>321</v>
      </c>
      <c r="AN32" s="97">
        <f t="shared" si="39"/>
        <v>318</v>
      </c>
      <c r="AO32" s="97">
        <f t="shared" si="39"/>
        <v>319</v>
      </c>
      <c r="AP32" s="76">
        <f t="shared" si="39"/>
        <v>311</v>
      </c>
    </row>
    <row r="33" spans="2:42" x14ac:dyDescent="0.3">
      <c r="B33" s="12" t="s">
        <v>43</v>
      </c>
      <c r="C33" s="77">
        <f>+'[34]Cantidad de beneficiarios'!S49</f>
        <v>152</v>
      </c>
      <c r="D33" s="78">
        <f>+'[34]Cantidad de beneficiarios'!T49</f>
        <v>151</v>
      </c>
      <c r="E33" s="78">
        <f>+'[34]Cantidad de beneficiarios'!U49</f>
        <v>152</v>
      </c>
      <c r="F33" s="79">
        <f>+'[34]Cantidad de beneficiarios'!V49</f>
        <v>150</v>
      </c>
      <c r="G33" s="77">
        <f>+'[34]Cantidad de beneficiarios'!W49</f>
        <v>152</v>
      </c>
      <c r="H33" s="78">
        <f>+'[34]Cantidad de beneficiarios'!X49</f>
        <v>149</v>
      </c>
      <c r="I33" s="78">
        <f>+'[34]Cantidad de beneficiarios'!Y49</f>
        <v>143</v>
      </c>
      <c r="J33" s="79">
        <f>+'[34]Cantidad de beneficiarios'!Z49</f>
        <v>145</v>
      </c>
      <c r="K33" s="77">
        <f>+'[34]Cantidad de beneficiarios'!AA49</f>
        <v>142</v>
      </c>
      <c r="L33" s="78">
        <f>+'[34]Cantidad de beneficiarios'!AB49</f>
        <v>142</v>
      </c>
      <c r="M33" s="78">
        <f>+'[34]Cantidad de beneficiarios'!AC49</f>
        <v>140</v>
      </c>
      <c r="N33" s="79">
        <f>+'[34]Cantidad de beneficiarios'!AD49</f>
        <v>139</v>
      </c>
      <c r="O33" s="77">
        <f>+'[34]Cantidad de beneficiarios'!AE49</f>
        <v>145</v>
      </c>
      <c r="P33" s="78">
        <f>+'[34]Cantidad de beneficiarios'!AF49</f>
        <v>147</v>
      </c>
      <c r="Q33" s="78">
        <f>+'[34]Cantidad de beneficiarios'!AG49</f>
        <v>153</v>
      </c>
      <c r="R33" s="79">
        <f>+'[34]Cantidad de beneficiarios'!AH49</f>
        <v>155</v>
      </c>
      <c r="S33" s="77">
        <f>+'[34]Cantidad de beneficiarios'!AI49</f>
        <v>161</v>
      </c>
      <c r="T33" s="78">
        <f>+'[34]Cantidad de beneficiarios'!AJ49</f>
        <v>160</v>
      </c>
      <c r="U33" s="78">
        <f>+'[34]Cantidad de beneficiarios'!AK49</f>
        <v>163</v>
      </c>
      <c r="V33" s="79">
        <f>+'[34]Cantidad de beneficiarios'!AL49</f>
        <v>164</v>
      </c>
      <c r="W33" s="77">
        <f>+'[34]Cantidad de beneficiarios'!AM49</f>
        <v>166</v>
      </c>
      <c r="X33" s="78">
        <f>+'[34]Cantidad de beneficiarios'!AN49</f>
        <v>162</v>
      </c>
      <c r="Y33" s="78">
        <f>+'[34]Cantidad de beneficiarios'!AO49</f>
        <v>170</v>
      </c>
      <c r="Z33" s="79">
        <f>+'[34]Cantidad de beneficiarios'!AP49</f>
        <v>168</v>
      </c>
      <c r="AA33" s="77">
        <f>+'[34]Cantidad de beneficiarios'!AQ49</f>
        <v>172</v>
      </c>
      <c r="AB33" s="78">
        <f>+'[34]Cantidad de beneficiarios'!AR49</f>
        <v>172</v>
      </c>
      <c r="AC33" s="78">
        <f>+'[34]Cantidad de beneficiarios'!AS49</f>
        <v>176</v>
      </c>
      <c r="AD33" s="79">
        <f>+'[34]Cantidad de beneficiarios'!AT49</f>
        <v>180</v>
      </c>
      <c r="AE33" s="77">
        <f>+'[34]Cantidad de beneficiarios'!AU49</f>
        <v>179</v>
      </c>
      <c r="AF33" s="78">
        <f>+'[34]Cantidad de beneficiarios'!AV49</f>
        <v>179</v>
      </c>
      <c r="AG33" s="78">
        <f>+'[34]Cantidad de beneficiarios'!AW49</f>
        <v>177</v>
      </c>
      <c r="AH33" s="79">
        <f>+'[34]Cantidad de beneficiarios'!AX49</f>
        <v>184</v>
      </c>
      <c r="AI33" s="77">
        <f>+'[35]Cantidad de beneficiarios'!AY49</f>
        <v>185</v>
      </c>
      <c r="AJ33" s="78">
        <f>+'[35]Cantidad de beneficiarios'!AZ49</f>
        <v>187</v>
      </c>
      <c r="AK33" s="78">
        <f>+'[35]Cantidad de beneficiarios'!BA49</f>
        <v>189</v>
      </c>
      <c r="AL33" s="79">
        <f>+'[36]Cantidad de beneficiarios'!BB49</f>
        <v>189</v>
      </c>
      <c r="AM33" s="77">
        <f>+'[37]Cantidad de beneficiarios'!BC49</f>
        <v>192</v>
      </c>
      <c r="AN33" s="78">
        <f>+'[38]Cantidad de beneficiarios'!BD49</f>
        <v>188</v>
      </c>
      <c r="AO33" s="98">
        <f>+'[39]Cantidad de beneficiarios'!BE49</f>
        <v>190</v>
      </c>
      <c r="AP33" s="88">
        <f>+'[71]Cantidad de beneficiarios'!BF49</f>
        <v>185</v>
      </c>
    </row>
    <row r="34" spans="2:42" x14ac:dyDescent="0.3">
      <c r="B34" s="12" t="s">
        <v>44</v>
      </c>
      <c r="C34" s="77">
        <f>+'[34]Cantidad de beneficiarios'!S50</f>
        <v>182</v>
      </c>
      <c r="D34" s="78">
        <f>+'[34]Cantidad de beneficiarios'!T50</f>
        <v>179</v>
      </c>
      <c r="E34" s="78">
        <f>+'[34]Cantidad de beneficiarios'!U50</f>
        <v>176</v>
      </c>
      <c r="F34" s="79">
        <f>+'[34]Cantidad de beneficiarios'!V50</f>
        <v>177</v>
      </c>
      <c r="G34" s="77">
        <f>+'[34]Cantidad de beneficiarios'!W50</f>
        <v>169</v>
      </c>
      <c r="H34" s="78">
        <f>+'[34]Cantidad de beneficiarios'!X50</f>
        <v>167</v>
      </c>
      <c r="I34" s="78">
        <f>+'[34]Cantidad de beneficiarios'!Y50</f>
        <v>165</v>
      </c>
      <c r="J34" s="79">
        <f>+'[34]Cantidad de beneficiarios'!Z50</f>
        <v>165</v>
      </c>
      <c r="K34" s="77">
        <f>+'[34]Cantidad de beneficiarios'!AA50</f>
        <v>162</v>
      </c>
      <c r="L34" s="78">
        <f>+'[34]Cantidad de beneficiarios'!AB50</f>
        <v>160</v>
      </c>
      <c r="M34" s="78">
        <f>+'[34]Cantidad de beneficiarios'!AC50</f>
        <v>161</v>
      </c>
      <c r="N34" s="79">
        <f>+'[34]Cantidad de beneficiarios'!AD50</f>
        <v>158</v>
      </c>
      <c r="O34" s="77">
        <f>+'[34]Cantidad de beneficiarios'!AE50</f>
        <v>156</v>
      </c>
      <c r="P34" s="78">
        <f>+'[34]Cantidad de beneficiarios'!AF50</f>
        <v>151</v>
      </c>
      <c r="Q34" s="78">
        <f>+'[34]Cantidad de beneficiarios'!AG50</f>
        <v>161</v>
      </c>
      <c r="R34" s="79">
        <f>+'[34]Cantidad de beneficiarios'!AH50</f>
        <v>148</v>
      </c>
      <c r="S34" s="77">
        <f>+'[34]Cantidad de beneficiarios'!AI50</f>
        <v>148</v>
      </c>
      <c r="T34" s="78">
        <f>+'[34]Cantidad de beneficiarios'!AJ50</f>
        <v>147</v>
      </c>
      <c r="U34" s="78">
        <f>+'[34]Cantidad de beneficiarios'!AK50</f>
        <v>153</v>
      </c>
      <c r="V34" s="79">
        <f>+'[34]Cantidad de beneficiarios'!AL50</f>
        <v>144</v>
      </c>
      <c r="W34" s="77">
        <f>+'[34]Cantidad de beneficiarios'!AM50</f>
        <v>156</v>
      </c>
      <c r="X34" s="78">
        <f>+'[34]Cantidad de beneficiarios'!AN50</f>
        <v>150</v>
      </c>
      <c r="Y34" s="78">
        <f>+'[34]Cantidad de beneficiarios'!AO50</f>
        <v>154</v>
      </c>
      <c r="Z34" s="79">
        <f>+'[34]Cantidad de beneficiarios'!AP50</f>
        <v>149</v>
      </c>
      <c r="AA34" s="77">
        <f>+'[34]Cantidad de beneficiarios'!AQ50</f>
        <v>136</v>
      </c>
      <c r="AB34" s="78">
        <f>+'[34]Cantidad de beneficiarios'!AR50</f>
        <v>136</v>
      </c>
      <c r="AC34" s="78">
        <f>+'[34]Cantidad de beneficiarios'!AS50</f>
        <v>137</v>
      </c>
      <c r="AD34" s="79">
        <f>+'[34]Cantidad de beneficiarios'!AT50</f>
        <v>134</v>
      </c>
      <c r="AE34" s="77">
        <f>+'[34]Cantidad de beneficiarios'!AU50</f>
        <v>133</v>
      </c>
      <c r="AF34" s="78">
        <f>+'[34]Cantidad de beneficiarios'!AV50</f>
        <v>132</v>
      </c>
      <c r="AG34" s="78">
        <f>+'[34]Cantidad de beneficiarios'!AW50</f>
        <v>128</v>
      </c>
      <c r="AH34" s="79">
        <f>+'[34]Cantidad de beneficiarios'!AX50</f>
        <v>128</v>
      </c>
      <c r="AI34" s="77">
        <f>+'[35]Cantidad de beneficiarios'!AY50</f>
        <v>136</v>
      </c>
      <c r="AJ34" s="78">
        <f>+'[35]Cantidad de beneficiarios'!AZ50</f>
        <v>136</v>
      </c>
      <c r="AK34" s="78">
        <f>+'[35]Cantidad de beneficiarios'!BA50</f>
        <v>130</v>
      </c>
      <c r="AL34" s="79">
        <f>+'[36]Cantidad de beneficiarios'!BB50</f>
        <v>130</v>
      </c>
      <c r="AM34" s="77">
        <f>+'[37]Cantidad de beneficiarios'!BC50</f>
        <v>129</v>
      </c>
      <c r="AN34" s="78">
        <f>+'[38]Cantidad de beneficiarios'!BD50</f>
        <v>130</v>
      </c>
      <c r="AO34" s="98">
        <f>+'[39]Cantidad de beneficiarios'!BE50</f>
        <v>129</v>
      </c>
      <c r="AP34" s="88">
        <f>+'[71]Cantidad de beneficiarios'!BF50</f>
        <v>126</v>
      </c>
    </row>
    <row r="35" spans="2:42" x14ac:dyDescent="0.3">
      <c r="B35" s="40" t="s">
        <v>48</v>
      </c>
      <c r="C35" s="74">
        <f>+SUM(C36:C37)</f>
        <v>6399</v>
      </c>
      <c r="D35" s="75">
        <f t="shared" ref="D35:AP35" si="40">+SUM(D36:D37)</f>
        <v>6444</v>
      </c>
      <c r="E35" s="75">
        <f t="shared" si="40"/>
        <v>6540</v>
      </c>
      <c r="F35" s="76">
        <f t="shared" si="40"/>
        <v>6617</v>
      </c>
      <c r="G35" s="74">
        <f t="shared" si="40"/>
        <v>6697</v>
      </c>
      <c r="H35" s="75">
        <f t="shared" si="40"/>
        <v>6778</v>
      </c>
      <c r="I35" s="75">
        <f t="shared" si="40"/>
        <v>6802</v>
      </c>
      <c r="J35" s="76">
        <f t="shared" si="40"/>
        <v>6897</v>
      </c>
      <c r="K35" s="74">
        <f t="shared" si="40"/>
        <v>6999</v>
      </c>
      <c r="L35" s="75">
        <f t="shared" si="40"/>
        <v>7098</v>
      </c>
      <c r="M35" s="75">
        <f t="shared" si="40"/>
        <v>7197</v>
      </c>
      <c r="N35" s="76">
        <f t="shared" si="40"/>
        <v>7269</v>
      </c>
      <c r="O35" s="74">
        <f t="shared" si="40"/>
        <v>7423</v>
      </c>
      <c r="P35" s="75">
        <f t="shared" si="40"/>
        <v>7530</v>
      </c>
      <c r="Q35" s="75">
        <f t="shared" si="40"/>
        <v>7633</v>
      </c>
      <c r="R35" s="76">
        <f t="shared" si="40"/>
        <v>7764</v>
      </c>
      <c r="S35" s="74">
        <f t="shared" si="40"/>
        <v>7876</v>
      </c>
      <c r="T35" s="75">
        <f t="shared" si="40"/>
        <v>7967</v>
      </c>
      <c r="U35" s="75">
        <f t="shared" si="40"/>
        <v>8065</v>
      </c>
      <c r="V35" s="76">
        <f t="shared" si="40"/>
        <v>8174</v>
      </c>
      <c r="W35" s="74">
        <f t="shared" si="40"/>
        <v>8315</v>
      </c>
      <c r="X35" s="75">
        <f t="shared" si="40"/>
        <v>8366</v>
      </c>
      <c r="Y35" s="75">
        <f t="shared" si="40"/>
        <v>8459</v>
      </c>
      <c r="Z35" s="76">
        <f t="shared" si="40"/>
        <v>8506</v>
      </c>
      <c r="AA35" s="74">
        <f t="shared" si="40"/>
        <v>8572</v>
      </c>
      <c r="AB35" s="75">
        <f t="shared" si="40"/>
        <v>8695</v>
      </c>
      <c r="AC35" s="75">
        <f t="shared" si="40"/>
        <v>8795</v>
      </c>
      <c r="AD35" s="76">
        <f t="shared" si="40"/>
        <v>8920</v>
      </c>
      <c r="AE35" s="74">
        <f t="shared" si="40"/>
        <v>8943</v>
      </c>
      <c r="AF35" s="75">
        <f t="shared" si="40"/>
        <v>9026</v>
      </c>
      <c r="AG35" s="75">
        <f t="shared" si="40"/>
        <v>9170</v>
      </c>
      <c r="AH35" s="76">
        <f t="shared" si="40"/>
        <v>9301</v>
      </c>
      <c r="AI35" s="74">
        <f t="shared" si="40"/>
        <v>9427</v>
      </c>
      <c r="AJ35" s="75">
        <f t="shared" si="40"/>
        <v>9560</v>
      </c>
      <c r="AK35" s="75">
        <f t="shared" si="40"/>
        <v>9647</v>
      </c>
      <c r="AL35" s="76">
        <f t="shared" si="40"/>
        <v>9751</v>
      </c>
      <c r="AM35" s="74">
        <f t="shared" si="40"/>
        <v>9742</v>
      </c>
      <c r="AN35" s="97">
        <f t="shared" si="40"/>
        <v>9823</v>
      </c>
      <c r="AO35" s="97">
        <f t="shared" si="40"/>
        <v>9879</v>
      </c>
      <c r="AP35" s="76">
        <f t="shared" si="40"/>
        <v>9995</v>
      </c>
    </row>
    <row r="36" spans="2:42" x14ac:dyDescent="0.3">
      <c r="B36" s="12" t="s">
        <v>43</v>
      </c>
      <c r="C36" s="77">
        <f>+'[34]Cantidad de beneficiarios'!S52</f>
        <v>4162</v>
      </c>
      <c r="D36" s="78">
        <f>+'[34]Cantidad de beneficiarios'!T52</f>
        <v>4201</v>
      </c>
      <c r="E36" s="78">
        <f>+'[34]Cantidad de beneficiarios'!U52</f>
        <v>4269</v>
      </c>
      <c r="F36" s="79">
        <f>+'[34]Cantidad de beneficiarios'!V52</f>
        <v>4332</v>
      </c>
      <c r="G36" s="77">
        <f>+'[34]Cantidad de beneficiarios'!W52</f>
        <v>4407</v>
      </c>
      <c r="H36" s="78">
        <f>+'[34]Cantidad de beneficiarios'!X52</f>
        <v>4486</v>
      </c>
      <c r="I36" s="78">
        <f>+'[34]Cantidad de beneficiarios'!Y52</f>
        <v>4531</v>
      </c>
      <c r="J36" s="79">
        <f>+'[34]Cantidad de beneficiarios'!Z52</f>
        <v>4614</v>
      </c>
      <c r="K36" s="77">
        <f>+'[34]Cantidad de beneficiarios'!AA52</f>
        <v>4700</v>
      </c>
      <c r="L36" s="78">
        <f>+'[34]Cantidad de beneficiarios'!AB52</f>
        <v>4798</v>
      </c>
      <c r="M36" s="78">
        <f>+'[34]Cantidad de beneficiarios'!AC52</f>
        <v>4869</v>
      </c>
      <c r="N36" s="79">
        <f>+'[34]Cantidad de beneficiarios'!AD52</f>
        <v>4935</v>
      </c>
      <c r="O36" s="77">
        <f>+'[34]Cantidad de beneficiarios'!AE52</f>
        <v>5078</v>
      </c>
      <c r="P36" s="78">
        <f>+'[34]Cantidad de beneficiarios'!AF52</f>
        <v>5213</v>
      </c>
      <c r="Q36" s="78">
        <f>+'[34]Cantidad de beneficiarios'!AG52</f>
        <v>5296</v>
      </c>
      <c r="R36" s="79">
        <f>+'[34]Cantidad de beneficiarios'!AH52</f>
        <v>5413</v>
      </c>
      <c r="S36" s="77">
        <f>+'[34]Cantidad de beneficiarios'!AI52</f>
        <v>5507</v>
      </c>
      <c r="T36" s="78">
        <f>+'[34]Cantidad de beneficiarios'!AJ52</f>
        <v>5592</v>
      </c>
      <c r="U36" s="78">
        <f>+'[34]Cantidad de beneficiarios'!AK52</f>
        <v>5697</v>
      </c>
      <c r="V36" s="79">
        <f>+'[34]Cantidad de beneficiarios'!AL52</f>
        <v>5785</v>
      </c>
      <c r="W36" s="77">
        <f>+'[34]Cantidad de beneficiarios'!AM52</f>
        <v>5923</v>
      </c>
      <c r="X36" s="78">
        <f>+'[34]Cantidad de beneficiarios'!AN52</f>
        <v>5983</v>
      </c>
      <c r="Y36" s="78">
        <f>+'[34]Cantidad de beneficiarios'!AO52</f>
        <v>6062</v>
      </c>
      <c r="Z36" s="79">
        <f>+'[34]Cantidad de beneficiarios'!AP52</f>
        <v>6094</v>
      </c>
      <c r="AA36" s="77">
        <f>+'[34]Cantidad de beneficiarios'!AQ52</f>
        <v>6167</v>
      </c>
      <c r="AB36" s="78">
        <f>+'[34]Cantidad de beneficiarios'!AR52</f>
        <v>6277</v>
      </c>
      <c r="AC36" s="78">
        <f>+'[34]Cantidad de beneficiarios'!AS52</f>
        <v>6341</v>
      </c>
      <c r="AD36" s="79">
        <f>+'[34]Cantidad de beneficiarios'!AT52</f>
        <v>6439</v>
      </c>
      <c r="AE36" s="77">
        <f>+'[34]Cantidad de beneficiarios'!AU52</f>
        <v>6473</v>
      </c>
      <c r="AF36" s="78">
        <f>+'[34]Cantidad de beneficiarios'!AV52</f>
        <v>6537</v>
      </c>
      <c r="AG36" s="78">
        <f>+'[34]Cantidad de beneficiarios'!AW52</f>
        <v>6633</v>
      </c>
      <c r="AH36" s="79">
        <f>+'[34]Cantidad de beneficiarios'!AX52</f>
        <v>6743</v>
      </c>
      <c r="AI36" s="77">
        <f>+'[35]Cantidad de beneficiarios'!AY52</f>
        <v>6855</v>
      </c>
      <c r="AJ36" s="78">
        <f>+'[35]Cantidad de beneficiarios'!AZ52</f>
        <v>6969</v>
      </c>
      <c r="AK36" s="78">
        <f>+'[35]Cantidad de beneficiarios'!BA52</f>
        <v>7029</v>
      </c>
      <c r="AL36" s="79">
        <f>+'[36]Cantidad de beneficiarios'!BB52</f>
        <v>7123</v>
      </c>
      <c r="AM36" s="77">
        <f>+'[37]Cantidad de beneficiarios'!BC52</f>
        <v>7127</v>
      </c>
      <c r="AN36" s="78">
        <f>+'[38]Cantidad de beneficiarios'!BD52</f>
        <v>7199</v>
      </c>
      <c r="AO36" s="98">
        <f>+'[39]Cantidad de beneficiarios'!BE52</f>
        <v>7237</v>
      </c>
      <c r="AP36" s="88">
        <f>+'[71]Cantidad de beneficiarios'!BF52</f>
        <v>7340</v>
      </c>
    </row>
    <row r="37" spans="2:42" x14ac:dyDescent="0.3">
      <c r="B37" s="11" t="s">
        <v>44</v>
      </c>
      <c r="C37" s="80">
        <f>+'[34]Cantidad de beneficiarios'!S53</f>
        <v>2237</v>
      </c>
      <c r="D37" s="81">
        <f>+'[34]Cantidad de beneficiarios'!T53</f>
        <v>2243</v>
      </c>
      <c r="E37" s="81">
        <f>+'[34]Cantidad de beneficiarios'!U53</f>
        <v>2271</v>
      </c>
      <c r="F37" s="82">
        <f>+'[34]Cantidad de beneficiarios'!V53</f>
        <v>2285</v>
      </c>
      <c r="G37" s="80">
        <f>+'[34]Cantidad de beneficiarios'!W53</f>
        <v>2290</v>
      </c>
      <c r="H37" s="81">
        <f>+'[34]Cantidad de beneficiarios'!X53</f>
        <v>2292</v>
      </c>
      <c r="I37" s="81">
        <f>+'[34]Cantidad de beneficiarios'!Y53</f>
        <v>2271</v>
      </c>
      <c r="J37" s="82">
        <f>+'[34]Cantidad de beneficiarios'!Z53</f>
        <v>2283</v>
      </c>
      <c r="K37" s="80">
        <f>+'[34]Cantidad de beneficiarios'!AA53</f>
        <v>2299</v>
      </c>
      <c r="L37" s="81">
        <f>+'[34]Cantidad de beneficiarios'!AB53</f>
        <v>2300</v>
      </c>
      <c r="M37" s="81">
        <f>+'[34]Cantidad de beneficiarios'!AC53</f>
        <v>2328</v>
      </c>
      <c r="N37" s="82">
        <f>+'[34]Cantidad de beneficiarios'!AD53</f>
        <v>2334</v>
      </c>
      <c r="O37" s="80">
        <f>+'[34]Cantidad de beneficiarios'!AE53</f>
        <v>2345</v>
      </c>
      <c r="P37" s="81">
        <f>+'[34]Cantidad de beneficiarios'!AF53</f>
        <v>2317</v>
      </c>
      <c r="Q37" s="81">
        <f>+'[34]Cantidad de beneficiarios'!AG53</f>
        <v>2337</v>
      </c>
      <c r="R37" s="82">
        <f>+'[34]Cantidad de beneficiarios'!AH53</f>
        <v>2351</v>
      </c>
      <c r="S37" s="80">
        <f>+'[34]Cantidad de beneficiarios'!AI53</f>
        <v>2369</v>
      </c>
      <c r="T37" s="81">
        <f>+'[34]Cantidad de beneficiarios'!AJ53</f>
        <v>2375</v>
      </c>
      <c r="U37" s="81">
        <f>+'[34]Cantidad de beneficiarios'!AK53</f>
        <v>2368</v>
      </c>
      <c r="V37" s="82">
        <f>+'[34]Cantidad de beneficiarios'!AL53</f>
        <v>2389</v>
      </c>
      <c r="W37" s="80">
        <f>+'[34]Cantidad de beneficiarios'!AM53</f>
        <v>2392</v>
      </c>
      <c r="X37" s="81">
        <f>+'[34]Cantidad de beneficiarios'!AN53</f>
        <v>2383</v>
      </c>
      <c r="Y37" s="81">
        <f>+'[34]Cantidad de beneficiarios'!AO53</f>
        <v>2397</v>
      </c>
      <c r="Z37" s="82">
        <f>+'[34]Cantidad de beneficiarios'!AP53</f>
        <v>2412</v>
      </c>
      <c r="AA37" s="80">
        <f>+'[34]Cantidad de beneficiarios'!AQ53</f>
        <v>2405</v>
      </c>
      <c r="AB37" s="81">
        <f>+'[34]Cantidad de beneficiarios'!AR53</f>
        <v>2418</v>
      </c>
      <c r="AC37" s="81">
        <f>+'[34]Cantidad de beneficiarios'!AS53</f>
        <v>2454</v>
      </c>
      <c r="AD37" s="82">
        <f>+'[34]Cantidad de beneficiarios'!AT53</f>
        <v>2481</v>
      </c>
      <c r="AE37" s="80">
        <f>+'[34]Cantidad de beneficiarios'!AU53</f>
        <v>2470</v>
      </c>
      <c r="AF37" s="81">
        <f>+'[34]Cantidad de beneficiarios'!AV53</f>
        <v>2489</v>
      </c>
      <c r="AG37" s="81">
        <f>+'[34]Cantidad de beneficiarios'!AW53</f>
        <v>2537</v>
      </c>
      <c r="AH37" s="82">
        <f>+'[34]Cantidad de beneficiarios'!AX53</f>
        <v>2558</v>
      </c>
      <c r="AI37" s="80">
        <f>+'[35]Cantidad de beneficiarios'!AY53</f>
        <v>2572</v>
      </c>
      <c r="AJ37" s="81">
        <f>+'[35]Cantidad de beneficiarios'!AZ53</f>
        <v>2591</v>
      </c>
      <c r="AK37" s="81">
        <f>+'[35]Cantidad de beneficiarios'!BA53</f>
        <v>2618</v>
      </c>
      <c r="AL37" s="82">
        <f>+'[36]Cantidad de beneficiarios'!BB53</f>
        <v>2628</v>
      </c>
      <c r="AM37" s="80">
        <f>+'[37]Cantidad de beneficiarios'!BC53</f>
        <v>2615</v>
      </c>
      <c r="AN37" s="81">
        <f>+'[38]Cantidad de beneficiarios'!BD53</f>
        <v>2624</v>
      </c>
      <c r="AO37" s="99">
        <f>+'[39]Cantidad de beneficiarios'!BE53</f>
        <v>2642</v>
      </c>
      <c r="AP37" s="89">
        <f>+'[71]Cantidad de beneficiarios'!BF53</f>
        <v>2655</v>
      </c>
    </row>
    <row r="38" spans="2:42" ht="10.8" customHeight="1" x14ac:dyDescent="0.3"/>
    <row r="39" spans="2:42" x14ac:dyDescent="0.3">
      <c r="B39" s="15" t="s">
        <v>56</v>
      </c>
    </row>
    <row r="40" spans="2:42" x14ac:dyDescent="0.3">
      <c r="B40" s="16" t="s">
        <v>57</v>
      </c>
    </row>
    <row r="41" spans="2:42" x14ac:dyDescent="0.3">
      <c r="B41" s="17" t="s">
        <v>58</v>
      </c>
    </row>
    <row r="42" spans="2:42" x14ac:dyDescent="0.3">
      <c r="B42" s="16" t="s">
        <v>61</v>
      </c>
    </row>
    <row r="43" spans="2:42" x14ac:dyDescent="0.3">
      <c r="B43" s="17" t="s">
        <v>62</v>
      </c>
    </row>
    <row r="44" spans="2:42" x14ac:dyDescent="0.3">
      <c r="B44" s="17" t="s">
        <v>63</v>
      </c>
    </row>
    <row r="45" spans="2:42" x14ac:dyDescent="0.3">
      <c r="B45" s="16" t="s">
        <v>155</v>
      </c>
    </row>
    <row r="46" spans="2:42" x14ac:dyDescent="0.3">
      <c r="B46" s="15" t="s">
        <v>64</v>
      </c>
    </row>
    <row r="47" spans="2:42" x14ac:dyDescent="0.3">
      <c r="B47" s="1" t="s">
        <v>65</v>
      </c>
    </row>
    <row r="48" spans="2:42" x14ac:dyDescent="0.3">
      <c r="B48" s="1" t="s">
        <v>66</v>
      </c>
    </row>
    <row r="49" spans="2:2" x14ac:dyDescent="0.3">
      <c r="B49" s="1" t="s">
        <v>67</v>
      </c>
    </row>
  </sheetData>
  <sheetProtection algorithmName="SHA-512" hashValue="GcPpfE194B577UgJ7EGSYbHAZWW4s+lRBPrdRE2r7O49E7iDJrgxHDDyjHg32MKVJCmHCLDJ8kHRiuUpQrE9JA==" saltValue="5oEJQ+sLXYK3O2wA+AtNgw==" spinCount="100000" sheet="1" objects="1" scenarios="1"/>
  <phoneticPr fontId="17"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072D-9786-45F3-A7CD-FC5B63456297}">
  <sheetPr codeName="Hoja7"/>
  <dimension ref="B2:DT15"/>
  <sheetViews>
    <sheetView workbookViewId="0">
      <pane xSplit="2" ySplit="4" topLeftCell="AG5" activePane="bottomRight" state="frozen"/>
      <selection pane="topRight" activeCell="C1" sqref="C1"/>
      <selection pane="bottomLeft" activeCell="A5" sqref="A5"/>
      <selection pane="bottomRight" activeCell="AR18" sqref="AR18"/>
    </sheetView>
  </sheetViews>
  <sheetFormatPr baseColWidth="10" defaultRowHeight="14.4" x14ac:dyDescent="0.3"/>
  <cols>
    <col min="1" max="1" width="3.5546875" style="1" customWidth="1"/>
    <col min="2" max="2" width="14.77734375" style="1" customWidth="1"/>
    <col min="3" max="103" width="8.109375" style="1" customWidth="1"/>
    <col min="104" max="109" width="7.5546875" style="1" customWidth="1"/>
    <col min="110" max="110" width="7.88671875" style="1" customWidth="1"/>
    <col min="111" max="113" width="8" style="1" customWidth="1"/>
    <col min="114" max="118" width="7.44140625" style="1" customWidth="1"/>
    <col min="119" max="119" width="6" style="1" bestFit="1" customWidth="1"/>
    <col min="120" max="124" width="8.44140625" style="1" customWidth="1"/>
    <col min="125" max="16384" width="11.5546875" style="1"/>
  </cols>
  <sheetData>
    <row r="2" spans="2:124" x14ac:dyDescent="0.3">
      <c r="B2" s="25" t="s">
        <v>135</v>
      </c>
    </row>
    <row r="3" spans="2:124" x14ac:dyDescent="0.3">
      <c r="B3" s="24" t="s">
        <v>136</v>
      </c>
    </row>
    <row r="4" spans="2:124" s="30" customFormat="1" ht="12" x14ac:dyDescent="0.25">
      <c r="B4" s="28"/>
      <c r="C4" s="29">
        <v>42005</v>
      </c>
      <c r="D4" s="29">
        <v>42036</v>
      </c>
      <c r="E4" s="29">
        <v>42064</v>
      </c>
      <c r="F4" s="29">
        <v>42095</v>
      </c>
      <c r="G4" s="29">
        <v>42125</v>
      </c>
      <c r="H4" s="29">
        <v>42156</v>
      </c>
      <c r="I4" s="29">
        <v>42186</v>
      </c>
      <c r="J4" s="29">
        <v>42217</v>
      </c>
      <c r="K4" s="29">
        <v>42248</v>
      </c>
      <c r="L4" s="29">
        <v>42278</v>
      </c>
      <c r="M4" s="29">
        <v>42309</v>
      </c>
      <c r="N4" s="29">
        <v>42339</v>
      </c>
      <c r="O4" s="29">
        <v>42370</v>
      </c>
      <c r="P4" s="29">
        <v>42401</v>
      </c>
      <c r="Q4" s="29">
        <v>42430</v>
      </c>
      <c r="R4" s="29">
        <v>42461</v>
      </c>
      <c r="S4" s="29">
        <v>42491</v>
      </c>
      <c r="T4" s="29">
        <v>42522</v>
      </c>
      <c r="U4" s="29">
        <v>42552</v>
      </c>
      <c r="V4" s="29">
        <v>42583</v>
      </c>
      <c r="W4" s="29">
        <v>42614</v>
      </c>
      <c r="X4" s="29">
        <v>42644</v>
      </c>
      <c r="Y4" s="29">
        <v>42675</v>
      </c>
      <c r="Z4" s="29">
        <v>42705</v>
      </c>
      <c r="AA4" s="29">
        <v>42736</v>
      </c>
      <c r="AB4" s="29">
        <v>42767</v>
      </c>
      <c r="AC4" s="29">
        <v>42795</v>
      </c>
      <c r="AD4" s="29">
        <v>42826</v>
      </c>
      <c r="AE4" s="29">
        <v>42856</v>
      </c>
      <c r="AF4" s="29">
        <v>42887</v>
      </c>
      <c r="AG4" s="29">
        <v>42917</v>
      </c>
      <c r="AH4" s="29">
        <v>42948</v>
      </c>
      <c r="AI4" s="29">
        <v>42979</v>
      </c>
      <c r="AJ4" s="29">
        <v>43009</v>
      </c>
      <c r="AK4" s="29">
        <v>43040</v>
      </c>
      <c r="AL4" s="29">
        <v>43070</v>
      </c>
      <c r="AM4" s="29">
        <v>43101</v>
      </c>
      <c r="AN4" s="29">
        <v>43132</v>
      </c>
      <c r="AO4" s="29">
        <v>43160</v>
      </c>
      <c r="AP4" s="29">
        <v>43191</v>
      </c>
      <c r="AQ4" s="29">
        <v>43221</v>
      </c>
      <c r="AR4" s="29">
        <v>43252</v>
      </c>
      <c r="AS4" s="29">
        <v>43282</v>
      </c>
      <c r="AT4" s="29">
        <v>43313</v>
      </c>
      <c r="AU4" s="29">
        <v>43344</v>
      </c>
      <c r="AV4" s="29">
        <v>43374</v>
      </c>
      <c r="AW4" s="29">
        <v>43405</v>
      </c>
      <c r="AX4" s="29">
        <v>43435</v>
      </c>
      <c r="AY4" s="29">
        <v>43466</v>
      </c>
      <c r="AZ4" s="29">
        <v>43497</v>
      </c>
      <c r="BA4" s="29">
        <v>43525</v>
      </c>
      <c r="BB4" s="29">
        <v>43556</v>
      </c>
      <c r="BC4" s="29">
        <v>43586</v>
      </c>
      <c r="BD4" s="29">
        <v>43617</v>
      </c>
      <c r="BE4" s="29">
        <v>43647</v>
      </c>
      <c r="BF4" s="29">
        <v>43678</v>
      </c>
      <c r="BG4" s="29">
        <v>43709</v>
      </c>
      <c r="BH4" s="29">
        <v>43739</v>
      </c>
      <c r="BI4" s="29">
        <v>43770</v>
      </c>
      <c r="BJ4" s="29">
        <v>43800</v>
      </c>
      <c r="BK4" s="29">
        <v>43831</v>
      </c>
      <c r="BL4" s="29">
        <v>43862</v>
      </c>
      <c r="BM4" s="29">
        <v>43891</v>
      </c>
      <c r="BN4" s="29">
        <v>43922</v>
      </c>
      <c r="BO4" s="29">
        <v>43952</v>
      </c>
      <c r="BP4" s="29">
        <v>43983</v>
      </c>
      <c r="BQ4" s="29">
        <v>44013</v>
      </c>
      <c r="BR4" s="29">
        <v>44044</v>
      </c>
      <c r="BS4" s="29">
        <v>44075</v>
      </c>
      <c r="BT4" s="29">
        <v>44105</v>
      </c>
      <c r="BU4" s="29">
        <v>44136</v>
      </c>
      <c r="BV4" s="29">
        <v>44166</v>
      </c>
      <c r="BW4" s="29">
        <v>44197</v>
      </c>
      <c r="BX4" s="29">
        <v>44228</v>
      </c>
      <c r="BY4" s="29">
        <v>44256</v>
      </c>
      <c r="BZ4" s="29">
        <v>44287</v>
      </c>
      <c r="CA4" s="29">
        <v>44317</v>
      </c>
      <c r="CB4" s="29">
        <v>44348</v>
      </c>
      <c r="CC4" s="29">
        <v>44378</v>
      </c>
      <c r="CD4" s="29">
        <v>44409</v>
      </c>
      <c r="CE4" s="29">
        <v>44440</v>
      </c>
      <c r="CF4" s="29">
        <v>44470</v>
      </c>
      <c r="CG4" s="29">
        <v>44501</v>
      </c>
      <c r="CH4" s="29">
        <v>44531</v>
      </c>
      <c r="CI4" s="29">
        <v>44562</v>
      </c>
      <c r="CJ4" s="29">
        <v>44593</v>
      </c>
      <c r="CK4" s="29">
        <v>44621</v>
      </c>
      <c r="CL4" s="29">
        <v>44652</v>
      </c>
      <c r="CM4" s="29">
        <v>44682</v>
      </c>
      <c r="CN4" s="29">
        <v>44713</v>
      </c>
      <c r="CO4" s="29">
        <v>44743</v>
      </c>
      <c r="CP4" s="29">
        <v>44774</v>
      </c>
      <c r="CQ4" s="29">
        <v>44805</v>
      </c>
      <c r="CR4" s="29">
        <v>44835</v>
      </c>
      <c r="CS4" s="29">
        <v>44866</v>
      </c>
      <c r="CT4" s="29">
        <v>44896</v>
      </c>
      <c r="CU4" s="29">
        <v>44927</v>
      </c>
      <c r="CV4" s="29">
        <v>44958</v>
      </c>
      <c r="CW4" s="29">
        <v>44986</v>
      </c>
      <c r="CX4" s="29">
        <v>45017</v>
      </c>
      <c r="CY4" s="29">
        <v>45047</v>
      </c>
      <c r="CZ4" s="29">
        <v>45078</v>
      </c>
      <c r="DA4" s="29">
        <v>45108</v>
      </c>
      <c r="DB4" s="29">
        <v>45139</v>
      </c>
      <c r="DC4" s="29">
        <v>45170</v>
      </c>
      <c r="DD4" s="29">
        <v>45200</v>
      </c>
      <c r="DE4" s="29">
        <v>45231</v>
      </c>
      <c r="DF4" s="29">
        <v>45261</v>
      </c>
      <c r="DG4" s="29">
        <v>45292</v>
      </c>
      <c r="DH4" s="29">
        <v>45323</v>
      </c>
      <c r="DI4" s="29">
        <v>45352</v>
      </c>
      <c r="DJ4" s="29">
        <v>45383</v>
      </c>
      <c r="DK4" s="29">
        <v>45413</v>
      </c>
      <c r="DL4" s="29">
        <v>45444</v>
      </c>
      <c r="DM4" s="29">
        <v>45474</v>
      </c>
      <c r="DN4" s="29">
        <v>45505</v>
      </c>
      <c r="DO4" s="29">
        <v>45536</v>
      </c>
      <c r="DP4" s="29">
        <v>45566</v>
      </c>
      <c r="DQ4" s="29">
        <v>45597</v>
      </c>
      <c r="DR4" s="29">
        <v>45627</v>
      </c>
      <c r="DS4" s="29">
        <v>45658</v>
      </c>
      <c r="DT4" s="29"/>
    </row>
    <row r="5" spans="2:124" x14ac:dyDescent="0.3">
      <c r="B5" s="26" t="s">
        <v>137</v>
      </c>
      <c r="C5" s="27">
        <v>3.169269247549944E-2</v>
      </c>
      <c r="D5" s="27">
        <v>1.4567053139005859E-2</v>
      </c>
      <c r="E5" s="27">
        <v>1.8536343850188208E-2</v>
      </c>
      <c r="F5" s="27">
        <v>2.0379483340766447E-2</v>
      </c>
      <c r="G5" s="27">
        <v>1.2074153486881789E-2</v>
      </c>
      <c r="H5" s="27">
        <v>1.286547564754903E-2</v>
      </c>
      <c r="I5" s="27">
        <v>1.8407833894327874E-2</v>
      </c>
      <c r="J5" s="27">
        <v>1.6646797733361973E-2</v>
      </c>
      <c r="K5" s="27">
        <v>1.7816588240459064E-2</v>
      </c>
      <c r="L5" s="27">
        <v>1.246020050333696E-2</v>
      </c>
      <c r="M5" s="27">
        <v>2.1639304479794674E-2</v>
      </c>
      <c r="N5" s="27">
        <v>5.4159025657152027E-2</v>
      </c>
      <c r="O5" s="27">
        <v>3.0835480171799823E-2</v>
      </c>
      <c r="P5" s="27">
        <v>3.0999261077246265E-2</v>
      </c>
      <c r="Q5" s="27">
        <v>3.0753799531128223E-2</v>
      </c>
      <c r="R5" s="27">
        <v>4.5072493059223895E-2</v>
      </c>
      <c r="S5" s="27">
        <v>4.6384199937849813E-2</v>
      </c>
      <c r="T5" s="27">
        <v>2.6674325469720817E-2</v>
      </c>
      <c r="U5" s="27">
        <v>1.6606549695540318E-2</v>
      </c>
      <c r="V5" s="27">
        <v>2.795386210245665E-3</v>
      </c>
      <c r="W5" s="27">
        <v>1.7623440100684729E-2</v>
      </c>
      <c r="X5" s="27">
        <v>2.2485028968101339E-2</v>
      </c>
      <c r="Y5" s="27">
        <v>1.1692768195575409E-2</v>
      </c>
      <c r="Z5" s="27">
        <v>1.829421456394309E-2</v>
      </c>
      <c r="AA5" s="27">
        <v>1.4746109174821997E-2</v>
      </c>
      <c r="AB5" s="27">
        <v>2.3179923075117737E-2</v>
      </c>
      <c r="AC5" s="27">
        <v>3.4018010553831468E-2</v>
      </c>
      <c r="AD5" s="27">
        <v>2.2323517987834496E-2</v>
      </c>
      <c r="AE5" s="27">
        <v>1.373262136575093E-2</v>
      </c>
      <c r="AF5" s="27">
        <v>8.8365083152330826E-3</v>
      </c>
      <c r="AG5" s="27">
        <v>2.1509159795425337E-2</v>
      </c>
      <c r="AH5" s="27">
        <v>1.4786184222589815E-2</v>
      </c>
      <c r="AI5" s="27">
        <v>1.3000100949659421E-2</v>
      </c>
      <c r="AJ5" s="27">
        <v>1.1737573311047855E-2</v>
      </c>
      <c r="AK5" s="27">
        <v>2.1469586168963328E-2</v>
      </c>
      <c r="AL5" s="27">
        <v>3.0674204196174504E-2</v>
      </c>
      <c r="AM5" s="27">
        <v>2.3338882371553016E-2</v>
      </c>
      <c r="AN5" s="27">
        <v>2.4844435887829697E-2</v>
      </c>
      <c r="AO5" s="27">
        <v>1.7396354404662695E-2</v>
      </c>
      <c r="AP5" s="27">
        <v>3.0630674507471811E-2</v>
      </c>
      <c r="AQ5" s="27">
        <v>2.0699144157299898E-2</v>
      </c>
      <c r="AR5" s="27">
        <v>3.1611938329362044E-2</v>
      </c>
      <c r="AS5" s="27">
        <v>3.5185062861019079E-2</v>
      </c>
      <c r="AT5" s="27">
        <v>3.3397139129773601E-2</v>
      </c>
      <c r="AU5" s="27">
        <v>5.899560424498751E-2</v>
      </c>
      <c r="AV5" s="27">
        <v>5.4753753191367549E-2</v>
      </c>
      <c r="AW5" s="27">
        <v>3.182352535362365E-2</v>
      </c>
      <c r="AX5" s="27">
        <v>2.6549131853975005E-2</v>
      </c>
      <c r="AY5" s="27">
        <v>3.9706275365530841E-2</v>
      </c>
      <c r="AZ5" s="27">
        <v>3.8956301243949554E-2</v>
      </c>
      <c r="BA5" s="27">
        <v>3.7067533136670328E-2</v>
      </c>
      <c r="BB5" s="27">
        <v>3.0464918119735174E-2</v>
      </c>
      <c r="BC5" s="27">
        <v>2.9380614896729051E-2</v>
      </c>
      <c r="BD5" s="27">
        <v>2.4318976033032014E-2</v>
      </c>
      <c r="BE5" s="27">
        <v>2.3520517933350416E-2</v>
      </c>
      <c r="BF5" s="27">
        <v>3.9844706172560418E-2</v>
      </c>
      <c r="BG5" s="27">
        <v>5.4766106265590864E-2</v>
      </c>
      <c r="BH5" s="27">
        <v>2.9429257432530775E-2</v>
      </c>
      <c r="BI5" s="27">
        <v>4.2421596706849307E-2</v>
      </c>
      <c r="BJ5" s="27">
        <v>3.5812014115240043E-2</v>
      </c>
      <c r="BK5" s="27">
        <v>3.9229939117834123E-2</v>
      </c>
      <c r="BL5" s="27">
        <v>1.8426403952686465E-2</v>
      </c>
      <c r="BM5" s="27">
        <v>2.4917074216653123E-2</v>
      </c>
      <c r="BN5" s="27">
        <v>1.3371622867422328E-2</v>
      </c>
      <c r="BO5" s="27">
        <v>7.6872165811368021E-3</v>
      </c>
      <c r="BP5" s="27">
        <v>1.3655853385324157E-2</v>
      </c>
      <c r="BQ5" s="27">
        <v>1.8360000225698947E-2</v>
      </c>
      <c r="BR5" s="27">
        <v>2.2185988623929509E-2</v>
      </c>
      <c r="BS5" s="27">
        <v>1.9891398042584774E-2</v>
      </c>
      <c r="BT5" s="27">
        <v>3.5610102151778067E-2</v>
      </c>
      <c r="BU5" s="27">
        <v>3.3178645004712237E-2</v>
      </c>
      <c r="BV5" s="27">
        <v>4.3324711214971279E-2</v>
      </c>
      <c r="BW5" s="27">
        <v>5.815839954369717E-2</v>
      </c>
      <c r="BX5" s="27">
        <v>3.7914951160063159E-2</v>
      </c>
      <c r="BY5" s="27">
        <v>4.055031784066232E-2</v>
      </c>
      <c r="BZ5" s="27">
        <v>3.624545262433565E-2</v>
      </c>
      <c r="CA5" s="27">
        <v>3.7576314648146258E-2</v>
      </c>
      <c r="CB5" s="27">
        <v>3.3268771276606879E-2</v>
      </c>
      <c r="CC5" s="27">
        <v>2.5765124613606805E-2</v>
      </c>
      <c r="CD5" s="27">
        <v>2.1305220981526096E-2</v>
      </c>
      <c r="CE5" s="27">
        <v>3.0498642455477398E-2</v>
      </c>
      <c r="CF5" s="27">
        <v>2.7741694964858565E-2</v>
      </c>
      <c r="CG5" s="27">
        <v>2.6809169104791586E-2</v>
      </c>
      <c r="CH5" s="27">
        <v>3.6130166427310817E-2</v>
      </c>
      <c r="CI5" s="27">
        <v>3.6886143235659086E-2</v>
      </c>
      <c r="CJ5" s="27">
        <v>4.7153894928855022E-2</v>
      </c>
      <c r="CK5" s="27">
        <v>6.9149900630984584E-2</v>
      </c>
      <c r="CL5" s="27">
        <v>5.275596339488331E-2</v>
      </c>
      <c r="CM5" s="27">
        <v>5.0041902073393763E-2</v>
      </c>
      <c r="CN5" s="27">
        <v>5.1304461849705163E-2</v>
      </c>
      <c r="CO5" s="27">
        <v>6.5634215404929641E-2</v>
      </c>
      <c r="CP5" s="27">
        <v>6.2428611510840781E-2</v>
      </c>
      <c r="CQ5" s="27">
        <v>5.3658547855963024E-2</v>
      </c>
      <c r="CR5" s="27">
        <v>6.8047005076630418E-2</v>
      </c>
      <c r="CS5" s="27">
        <v>4.605957236577507E-2</v>
      </c>
      <c r="CT5" s="27">
        <v>5.1419594767889931E-2</v>
      </c>
      <c r="CU5" s="27">
        <v>5.3926658604477318E-2</v>
      </c>
      <c r="CV5" s="27">
        <v>7.5434581064572015E-2</v>
      </c>
      <c r="CW5" s="27">
        <v>7.9854470312797909E-2</v>
      </c>
      <c r="CX5" s="27">
        <v>6.5231296980641229E-2</v>
      </c>
      <c r="CY5" s="27">
        <v>7.980161890063564E-2</v>
      </c>
      <c r="CZ5" s="27">
        <v>5.3662394778258404E-2</v>
      </c>
      <c r="DA5" s="27">
        <v>6.7963733351562361E-2</v>
      </c>
      <c r="DB5" s="27">
        <v>0.12154741774885935</v>
      </c>
      <c r="DC5" s="27">
        <v>0.13849898726296872</v>
      </c>
      <c r="DD5" s="27">
        <v>8.20583657141849E-2</v>
      </c>
      <c r="DE5" s="27">
        <v>0.12899119135649073</v>
      </c>
      <c r="DF5" s="27">
        <v>0.24189897857301701</v>
      </c>
      <c r="DG5" s="27">
        <v>0.23032811081959248</v>
      </c>
      <c r="DH5" s="27">
        <v>0.13355577214866421</v>
      </c>
      <c r="DI5" s="27">
        <v>0.11011443524112252</v>
      </c>
      <c r="DJ5" s="27">
        <v>6.737815118269519E-2</v>
      </c>
      <c r="DK5" s="27">
        <v>4.0843563270404726E-2</v>
      </c>
      <c r="DL5" s="27">
        <v>3.7014763747141632E-2</v>
      </c>
      <c r="DM5" s="27">
        <v>4.3557381798809303E-2</v>
      </c>
      <c r="DN5" s="27">
        <v>4.7299694673908821E-2</v>
      </c>
      <c r="DO5" s="27">
        <v>3.6539223563368584E-2</v>
      </c>
      <c r="DP5" s="27">
        <v>2.2317372253918055E-2</v>
      </c>
      <c r="DQ5" s="27">
        <v>3.4178618079681478E-2</v>
      </c>
      <c r="DR5" s="27">
        <v>3.487356695280841E-2</v>
      </c>
      <c r="DS5" s="27">
        <v>2.2336077267534282E-2</v>
      </c>
    </row>
    <row r="7" spans="2:124" x14ac:dyDescent="0.3">
      <c r="B7" s="24" t="s">
        <v>138</v>
      </c>
    </row>
    <row r="8" spans="2:124" x14ac:dyDescent="0.3">
      <c r="B8" s="28"/>
      <c r="C8" s="29">
        <v>42064</v>
      </c>
      <c r="D8" s="29">
        <v>42156</v>
      </c>
      <c r="E8" s="29">
        <v>42248</v>
      </c>
      <c r="F8" s="29">
        <v>42339</v>
      </c>
      <c r="G8" s="29">
        <v>42430</v>
      </c>
      <c r="H8" s="29">
        <v>42522</v>
      </c>
      <c r="I8" s="29">
        <v>42614</v>
      </c>
      <c r="J8" s="29">
        <v>42705</v>
      </c>
      <c r="K8" s="29">
        <v>42795</v>
      </c>
      <c r="L8" s="29">
        <v>42887</v>
      </c>
      <c r="M8" s="29">
        <v>42979</v>
      </c>
      <c r="N8" s="29">
        <v>43070</v>
      </c>
      <c r="O8" s="29">
        <v>43160</v>
      </c>
      <c r="P8" s="29">
        <v>43252</v>
      </c>
      <c r="Q8" s="29">
        <v>43344</v>
      </c>
      <c r="R8" s="29">
        <v>43435</v>
      </c>
      <c r="S8" s="29">
        <v>43525</v>
      </c>
      <c r="T8" s="29">
        <v>43617</v>
      </c>
      <c r="U8" s="29">
        <v>43709</v>
      </c>
      <c r="V8" s="29">
        <v>43800</v>
      </c>
      <c r="W8" s="29">
        <v>43891</v>
      </c>
      <c r="X8" s="29">
        <v>43983</v>
      </c>
      <c r="Y8" s="29">
        <v>44075</v>
      </c>
      <c r="Z8" s="29">
        <v>44166</v>
      </c>
      <c r="AA8" s="29">
        <v>44256</v>
      </c>
      <c r="AB8" s="29">
        <v>44348</v>
      </c>
      <c r="AC8" s="29">
        <v>44440</v>
      </c>
      <c r="AD8" s="29">
        <v>44531</v>
      </c>
      <c r="AE8" s="29">
        <v>44621</v>
      </c>
      <c r="AF8" s="29">
        <v>44713</v>
      </c>
      <c r="AG8" s="29">
        <v>44805</v>
      </c>
      <c r="AH8" s="29">
        <v>44896</v>
      </c>
      <c r="AI8" s="29">
        <v>44986</v>
      </c>
      <c r="AJ8" s="29">
        <v>45078</v>
      </c>
      <c r="AK8" s="29">
        <v>45170</v>
      </c>
      <c r="AL8" s="29">
        <v>45261</v>
      </c>
      <c r="AM8" s="29">
        <v>45352</v>
      </c>
      <c r="AN8" s="29">
        <v>45444</v>
      </c>
      <c r="AO8" s="29">
        <v>45536</v>
      </c>
      <c r="AP8" s="29">
        <v>45627</v>
      </c>
    </row>
    <row r="9" spans="2:124" x14ac:dyDescent="0.3">
      <c r="B9" s="26" t="s">
        <v>137</v>
      </c>
      <c r="C9" s="31">
        <f>+(1+C5)*(1+D5)*(1+E5)-1</f>
        <v>6.6123802809073817E-2</v>
      </c>
      <c r="D9" s="31">
        <f>+(1+F5)*(1+G5)*(1+H5)-1</f>
        <v>4.5985874702709317E-2</v>
      </c>
      <c r="E9" s="31">
        <f>+(1+I5)*(1+J5)*(1+K5)-1</f>
        <v>5.3807664856966309E-2</v>
      </c>
      <c r="F9" s="31">
        <f>+(1+L5)*(1+M5)*(1+N5)-1</f>
        <v>9.0389559580150713E-2</v>
      </c>
      <c r="G9" s="31">
        <f>+(1+O5)*(1+P5)*(1+Q5)-1</f>
        <v>9.5475467969613037E-2</v>
      </c>
      <c r="H9" s="31">
        <f>+(1+R5)*(1+S5)*(1+T5)-1</f>
        <v>0.12271698231128769</v>
      </c>
      <c r="I9" s="31">
        <f>+(1+U5)*(1+V5)*(1+W5)-1</f>
        <v>3.7414544692164542E-2</v>
      </c>
      <c r="J9" s="31">
        <f>+(1+X5)*(1+Y5)*(1+Z5)-1</f>
        <v>5.3364989686626174E-2</v>
      </c>
      <c r="K9" s="31">
        <f>+(1+AA5)*(1+AB5)*(1+AC5)-1</f>
        <v>7.3587652466692965E-2</v>
      </c>
      <c r="L9" s="31">
        <f>+(1+AD5)*(1+AE5)*(1+AF5)-1</f>
        <v>4.5520527387811205E-2</v>
      </c>
      <c r="M9" s="31">
        <f>+(1+AG5)*(1+AH5)*(1+AI5)-1</f>
        <v>5.0089461034415361E-2</v>
      </c>
      <c r="N9" s="31">
        <f>+(1+AJ5)*(1+AK5)*(1+AL5)-1</f>
        <v>6.5159697633739855E-2</v>
      </c>
      <c r="O9" s="31">
        <f>+(1+AM5)*(1+AN5)*(1+AO5)-1</f>
        <v>6.7007815237566826E-2</v>
      </c>
      <c r="P9" s="31">
        <f>+(1+AP5)*(1+AQ5)*(1+AR5)-1</f>
        <v>8.5218463681144829E-2</v>
      </c>
      <c r="Q9" s="31">
        <f>+(1+AS5)*(1+AT5)*(1+AU5)-1</f>
        <v>0.13286825970291227</v>
      </c>
      <c r="R9" s="31">
        <f>+(1+AV5)*(1+AW5)*(1+AX5)-1</f>
        <v>0.11721368016817379</v>
      </c>
      <c r="S9" s="31">
        <f>+(1+AY5)*(1+AZ5)*(1+BA5)-1</f>
        <v>0.12025008345266253</v>
      </c>
      <c r="T9" s="31">
        <f>+(1+BB5)*(1+BC5)*(1+BD5)-1</f>
        <v>8.6536736540833603E-2</v>
      </c>
      <c r="U9" s="31">
        <f>+(1+BE5)*(1+BF5)*(1+BG5)-1</f>
        <v>0.12259009014369138</v>
      </c>
      <c r="V9" s="31">
        <f>+(1+BH5)*(1+BI5)*(1+BJ5)-1</f>
        <v>0.11152913715832002</v>
      </c>
      <c r="W9" s="31">
        <f>+(1+BK5)*(1+BL5)*(1+BM5)-1</f>
        <v>8.4750923095090025E-2</v>
      </c>
      <c r="X9" s="31">
        <f>+(1+BN5)*(1+BO5)*(1+BP5)-1</f>
        <v>3.5106463511711761E-2</v>
      </c>
      <c r="Y9" s="31">
        <f>+(1+BQ5)*(1+BR5)*(1+BS5)-1</f>
        <v>6.1659340509365057E-2</v>
      </c>
      <c r="Z9" s="31">
        <f>+(1+BT5)*(1+BU5)*(1+BV5)-1</f>
        <v>0.11632639384171695</v>
      </c>
      <c r="AA9" s="31">
        <f>+(1+BW5)*(1+BX5)*(1+BY5)-1</f>
        <v>0.14281396273579916</v>
      </c>
      <c r="AB9" s="31">
        <f>+(1+BZ5)*(1+CA5)*(1+CB5)-1</f>
        <v>0.1109537796582154</v>
      </c>
      <c r="AC9" s="31">
        <f>+(1+CC5)*(1+CD5)*(1+CE5)-1</f>
        <v>7.9570243035524291E-2</v>
      </c>
      <c r="AD9" s="31">
        <f>+(1+CF5)*(1+CG5)*(1+CH5)-1</f>
        <v>9.3422565239523969E-2</v>
      </c>
      <c r="AE9" s="31">
        <f>+(1+CI5)*(1+CJ5)*(1+CK5)-1</f>
        <v>0.16086089857927721</v>
      </c>
      <c r="AF9" s="31">
        <f>+(1+CL5)*(1+CM5)*(1+CN5)-1</f>
        <v>0.16215176946752718</v>
      </c>
      <c r="AG9" s="31">
        <f>+(1+CO5)*(1+CP5)*(1+CQ5)-1</f>
        <v>0.19291035640811471</v>
      </c>
      <c r="AH9" s="31">
        <f>+(1+CR5)*(1+CS5)*(1+CT5)-1</f>
        <v>0.17468886225163671</v>
      </c>
      <c r="AI9" s="31">
        <f>+(1+CU5)*(1+CV5)*(1+CW5)-1</f>
        <v>0.22393856094137687</v>
      </c>
      <c r="AJ9" s="31">
        <f>+(1+CX5)*(1+CY5)*(1+CZ5)-1</f>
        <v>0.21196303033166664</v>
      </c>
      <c r="AK9" s="31">
        <f>+(1+DA5)*(1+DB5)*(1+DC5)-1</f>
        <v>0.36366217184534766</v>
      </c>
      <c r="AL9" s="31">
        <f>+(1+DD5)*(1+DE5)*(1+DF5)-1</f>
        <v>0.51714646812709963</v>
      </c>
      <c r="AM9" s="31">
        <f>+(1+DG5)*(1+DH5)*(1+DI5)-1</f>
        <v>0.54821613673620018</v>
      </c>
      <c r="AN9" s="31">
        <f>+(1+DJ5)*(1+DK5)*(1+DL5)-1</f>
        <v>0.15209610646309657</v>
      </c>
      <c r="AO9" s="31">
        <f>+(1+DM5)*(1+DN5)*(1+DO5)-1</f>
        <v>0.13285167789228169</v>
      </c>
      <c r="AP9" s="31">
        <f>+(1+DP5)*(1+DQ5)*(1+DR5)-1</f>
        <v>9.4129151683465695E-2</v>
      </c>
    </row>
    <row r="11" spans="2:124" x14ac:dyDescent="0.3">
      <c r="B11" s="24" t="s">
        <v>190</v>
      </c>
    </row>
    <row r="12" spans="2:124" x14ac:dyDescent="0.3">
      <c r="B12" s="28"/>
      <c r="C12" s="29">
        <v>42064</v>
      </c>
      <c r="D12" s="29">
        <v>42156</v>
      </c>
      <c r="E12" s="29">
        <v>42248</v>
      </c>
      <c r="F12" s="29">
        <v>42339</v>
      </c>
      <c r="G12" s="29">
        <v>42430</v>
      </c>
      <c r="H12" s="29">
        <v>42522</v>
      </c>
      <c r="I12" s="29">
        <v>42614</v>
      </c>
      <c r="J12" s="29">
        <v>42705</v>
      </c>
      <c r="K12" s="29">
        <v>42795</v>
      </c>
      <c r="L12" s="29">
        <v>42887</v>
      </c>
      <c r="M12" s="29">
        <v>42979</v>
      </c>
      <c r="N12" s="29">
        <v>43070</v>
      </c>
      <c r="O12" s="29">
        <v>43160</v>
      </c>
      <c r="P12" s="29">
        <v>43252</v>
      </c>
      <c r="Q12" s="29">
        <v>43344</v>
      </c>
      <c r="R12" s="29">
        <v>43435</v>
      </c>
      <c r="S12" s="29">
        <v>43525</v>
      </c>
      <c r="T12" s="29">
        <v>43617</v>
      </c>
      <c r="U12" s="29">
        <v>43709</v>
      </c>
      <c r="V12" s="29">
        <v>43800</v>
      </c>
      <c r="W12" s="29">
        <v>43891</v>
      </c>
      <c r="X12" s="29">
        <v>43983</v>
      </c>
      <c r="Y12" s="29">
        <v>44075</v>
      </c>
      <c r="Z12" s="29">
        <v>44166</v>
      </c>
      <c r="AA12" s="29">
        <v>44256</v>
      </c>
      <c r="AB12" s="29">
        <v>44348</v>
      </c>
      <c r="AC12" s="29">
        <v>44440</v>
      </c>
      <c r="AD12" s="29">
        <v>44531</v>
      </c>
      <c r="AE12" s="29">
        <v>44621</v>
      </c>
      <c r="AF12" s="29">
        <v>44713</v>
      </c>
      <c r="AG12" s="29">
        <v>44805</v>
      </c>
      <c r="AH12" s="29">
        <v>44896</v>
      </c>
      <c r="AI12" s="29">
        <v>44986</v>
      </c>
      <c r="AJ12" s="29">
        <v>45078</v>
      </c>
      <c r="AK12" s="29">
        <v>45170</v>
      </c>
      <c r="AL12" s="29">
        <v>45261</v>
      </c>
      <c r="AM12" s="29">
        <v>45352</v>
      </c>
      <c r="AN12" s="29">
        <v>45444</v>
      </c>
      <c r="AO12" s="29">
        <v>45536</v>
      </c>
      <c r="AP12" s="29">
        <v>45627</v>
      </c>
    </row>
    <row r="13" spans="2:124" x14ac:dyDescent="0.3">
      <c r="B13" s="26" t="s">
        <v>137</v>
      </c>
      <c r="C13" s="32">
        <f t="shared" ref="C13:AI13" si="0">+D13/(1+D9)</f>
        <v>0.86595072968693254</v>
      </c>
      <c r="D13" s="32">
        <f t="shared" si="0"/>
        <v>0.90577223144103547</v>
      </c>
      <c r="E13" s="32">
        <f t="shared" si="0"/>
        <v>0.95450972010716117</v>
      </c>
      <c r="F13" s="32">
        <f t="shared" si="0"/>
        <v>1.0407874333226204</v>
      </c>
      <c r="G13" s="32">
        <f t="shared" si="0"/>
        <v>1.1401571005759898</v>
      </c>
      <c r="H13" s="32">
        <f t="shared" si="0"/>
        <v>1.2800737393194626</v>
      </c>
      <c r="I13" s="32">
        <f t="shared" si="0"/>
        <v>1.3279671154484969</v>
      </c>
      <c r="J13" s="32">
        <f t="shared" si="0"/>
        <v>1.3988340668685846</v>
      </c>
      <c r="K13" s="32">
        <f t="shared" si="0"/>
        <v>1.5017709820398808</v>
      </c>
      <c r="L13" s="32">
        <f t="shared" si="0"/>
        <v>1.5701323891580474</v>
      </c>
      <c r="M13" s="32">
        <f t="shared" si="0"/>
        <v>1.648779474283653</v>
      </c>
      <c r="N13" s="32">
        <f t="shared" si="0"/>
        <v>1.7562134462926924</v>
      </c>
      <c r="O13" s="32">
        <f t="shared" si="0"/>
        <v>1.8738934724196037</v>
      </c>
      <c r="P13" s="32">
        <f t="shared" si="0"/>
        <v>2.033583795241328</v>
      </c>
      <c r="Q13" s="32">
        <f t="shared" si="0"/>
        <v>2.3037825350750869</v>
      </c>
      <c r="R13" s="32">
        <f t="shared" si="0"/>
        <v>2.5738173643184026</v>
      </c>
      <c r="S13" s="32">
        <f t="shared" si="0"/>
        <v>2.8833191171696022</v>
      </c>
      <c r="T13" s="32">
        <f t="shared" si="0"/>
        <v>3.1328321439752571</v>
      </c>
      <c r="U13" s="32">
        <f t="shared" si="0"/>
        <v>3.5168863189102377</v>
      </c>
      <c r="V13" s="32">
        <f t="shared" si="0"/>
        <v>3.9091216155421971</v>
      </c>
      <c r="W13" s="32">
        <f t="shared" si="0"/>
        <v>4.2404232809503677</v>
      </c>
      <c r="X13" s="32">
        <f t="shared" si="0"/>
        <v>4.389289546137265</v>
      </c>
      <c r="Y13" s="32">
        <f t="shared" si="0"/>
        <v>4.6599302448567386</v>
      </c>
      <c r="Z13" s="32">
        <f t="shared" si="0"/>
        <v>5.2020031257948718</v>
      </c>
      <c r="AA13" s="32">
        <f t="shared" si="0"/>
        <v>5.9449218063536513</v>
      </c>
      <c r="AB13" s="32">
        <f t="shared" si="0"/>
        <v>6.6045333505411339</v>
      </c>
      <c r="AC13" s="32">
        <f t="shared" si="0"/>
        <v>7.1300576743799171</v>
      </c>
      <c r="AD13" s="32">
        <f t="shared" si="0"/>
        <v>7.7961659526262439</v>
      </c>
      <c r="AE13" s="32">
        <f t="shared" si="0"/>
        <v>9.0502642132388686</v>
      </c>
      <c r="AF13" s="32">
        <f t="shared" si="0"/>
        <v>10.517780569564188</v>
      </c>
      <c r="AG13" s="32">
        <f t="shared" si="0"/>
        <v>12.54676936786116</v>
      </c>
      <c r="AH13" s="32">
        <f t="shared" si="0"/>
        <v>14.738550233666512</v>
      </c>
      <c r="AI13" s="32">
        <f t="shared" si="0"/>
        <v>18.039079963355984</v>
      </c>
      <c r="AJ13" s="32">
        <f>+AK13/(1+AK9)</f>
        <v>21.862698016784169</v>
      </c>
      <c r="AK13" s="32">
        <f>+AL13/(1+AL9)</f>
        <v>29.813334259966876</v>
      </c>
      <c r="AL13" s="32">
        <f>+AM13/(1+AM9)</f>
        <v>45.231194775601402</v>
      </c>
      <c r="AM13" s="32">
        <f>+AN13/(1+AN9)</f>
        <v>70.027665635444208</v>
      </c>
      <c r="AN13" s="32">
        <f>+AO13/(1+AO9)</f>
        <v>80.678600923294852</v>
      </c>
      <c r="AO13" s="32">
        <f>+AP13/(1+AP9)</f>
        <v>91.396888425956362</v>
      </c>
      <c r="AP13" s="32">
        <v>100</v>
      </c>
    </row>
    <row r="14" spans="2:124" x14ac:dyDescent="0.3">
      <c r="AI14" s="22"/>
      <c r="AJ14" s="22"/>
      <c r="AK14" s="22"/>
      <c r="AL14" s="22"/>
      <c r="AM14" s="22"/>
      <c r="AN14" s="22"/>
      <c r="AO14" s="22"/>
      <c r="AP14" s="22"/>
    </row>
    <row r="15" spans="2:124" x14ac:dyDescent="0.3">
      <c r="AD15" s="22"/>
      <c r="AE15" s="22"/>
      <c r="AF15" s="22"/>
      <c r="AG15" s="22"/>
      <c r="AH15" s="22"/>
      <c r="AI15" s="22"/>
      <c r="AJ15" s="22"/>
      <c r="AK15" s="22"/>
      <c r="AL15" s="22"/>
      <c r="AM15" s="22"/>
      <c r="AN15" s="2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E13AA-53E8-4AE1-B2D3-64A92AA28D09}">
  <sheetPr codeName="Hoja8"/>
  <dimension ref="B2:AW21"/>
  <sheetViews>
    <sheetView zoomScale="85" zoomScaleNormal="85" workbookViewId="0">
      <pane xSplit="2" ySplit="4" topLeftCell="AE5" activePane="bottomRight" state="frozen"/>
      <selection pane="topRight" activeCell="C1" sqref="C1"/>
      <selection pane="bottomLeft" activeCell="A5" sqref="A5"/>
      <selection pane="bottomRight" activeCell="AT15" sqref="AT15"/>
    </sheetView>
  </sheetViews>
  <sheetFormatPr baseColWidth="10" defaultRowHeight="14.4" x14ac:dyDescent="0.3"/>
  <cols>
    <col min="1" max="1" width="8" style="1" customWidth="1"/>
    <col min="2" max="2" width="16" style="1" customWidth="1"/>
    <col min="3" max="27" width="11.5546875" style="1"/>
    <col min="28" max="28" width="12.109375" style="1" bestFit="1" customWidth="1"/>
    <col min="29" max="46" width="11.5546875" style="1"/>
    <col min="47" max="47" width="12.44140625" style="1" customWidth="1"/>
    <col min="48" max="16384" width="11.5546875" style="1"/>
  </cols>
  <sheetData>
    <row r="2" spans="2:49" ht="15.6" x14ac:dyDescent="0.3">
      <c r="B2" s="18" t="s">
        <v>68</v>
      </c>
    </row>
    <row r="4" spans="2:49" x14ac:dyDescent="0.3">
      <c r="B4" s="13"/>
      <c r="C4" s="9" t="s">
        <v>5</v>
      </c>
      <c r="D4" s="9" t="s">
        <v>6</v>
      </c>
      <c r="E4" s="9" t="s">
        <v>7</v>
      </c>
      <c r="F4" s="9" t="s">
        <v>8</v>
      </c>
      <c r="G4" s="9" t="s">
        <v>9</v>
      </c>
      <c r="H4" s="9" t="s">
        <v>10</v>
      </c>
      <c r="I4" s="9" t="s">
        <v>11</v>
      </c>
      <c r="J4" s="9" t="s">
        <v>12</v>
      </c>
      <c r="K4" s="9" t="s">
        <v>13</v>
      </c>
      <c r="L4" s="9" t="s">
        <v>14</v>
      </c>
      <c r="M4" s="9" t="s">
        <v>15</v>
      </c>
      <c r="N4" s="9" t="s">
        <v>16</v>
      </c>
      <c r="O4" s="9" t="s">
        <v>17</v>
      </c>
      <c r="P4" s="9" t="s">
        <v>18</v>
      </c>
      <c r="Q4" s="9" t="s">
        <v>19</v>
      </c>
      <c r="R4" s="9" t="s">
        <v>20</v>
      </c>
      <c r="S4" s="9" t="s">
        <v>21</v>
      </c>
      <c r="T4" s="9" t="s">
        <v>22</v>
      </c>
      <c r="U4" s="9" t="s">
        <v>23</v>
      </c>
      <c r="V4" s="9" t="s">
        <v>24</v>
      </c>
      <c r="W4" s="9" t="s">
        <v>25</v>
      </c>
      <c r="X4" s="9" t="s">
        <v>26</v>
      </c>
      <c r="Y4" s="9" t="s">
        <v>27</v>
      </c>
      <c r="Z4" s="9" t="s">
        <v>28</v>
      </c>
      <c r="AA4" s="9" t="s">
        <v>29</v>
      </c>
      <c r="AB4" s="9" t="s">
        <v>30</v>
      </c>
      <c r="AC4" s="9" t="s">
        <v>31</v>
      </c>
      <c r="AD4" s="9" t="s">
        <v>32</v>
      </c>
      <c r="AE4" s="9" t="s">
        <v>33</v>
      </c>
      <c r="AF4" s="9" t="s">
        <v>34</v>
      </c>
      <c r="AG4" s="9" t="s">
        <v>35</v>
      </c>
      <c r="AH4" s="9" t="s">
        <v>36</v>
      </c>
      <c r="AI4" s="14" t="s">
        <v>37</v>
      </c>
      <c r="AJ4" s="9" t="s">
        <v>149</v>
      </c>
      <c r="AK4" s="9" t="s">
        <v>150</v>
      </c>
      <c r="AL4" s="9" t="s">
        <v>151</v>
      </c>
      <c r="AM4" s="14" t="s">
        <v>166</v>
      </c>
      <c r="AN4" s="9" t="s">
        <v>167</v>
      </c>
      <c r="AO4" s="9" t="s">
        <v>170</v>
      </c>
      <c r="AP4" s="14" t="s">
        <v>171</v>
      </c>
      <c r="AQ4" s="9" t="s">
        <v>174</v>
      </c>
      <c r="AR4" s="14" t="s">
        <v>173</v>
      </c>
      <c r="AS4" s="9" t="s">
        <v>180</v>
      </c>
      <c r="AT4" s="9" t="s">
        <v>184</v>
      </c>
      <c r="AU4" s="9" t="s">
        <v>183</v>
      </c>
      <c r="AV4" s="9" t="s">
        <v>191</v>
      </c>
      <c r="AW4" s="9" t="s">
        <v>195</v>
      </c>
    </row>
    <row r="5" spans="2:49" x14ac:dyDescent="0.3">
      <c r="B5" s="1" t="s">
        <v>70</v>
      </c>
      <c r="C5" s="19">
        <v>0.18260000000000001</v>
      </c>
      <c r="E5" s="19">
        <v>0.1249</v>
      </c>
      <c r="G5" s="19">
        <v>0.1535</v>
      </c>
      <c r="I5" s="19">
        <v>0.1416</v>
      </c>
      <c r="K5" s="19">
        <v>0.12959999999999999</v>
      </c>
      <c r="M5" s="19">
        <v>0.13320000000000001</v>
      </c>
      <c r="O5" s="19">
        <v>5.7099999999999998E-2</v>
      </c>
      <c r="P5" s="19">
        <v>5.6899999999999999E-2</v>
      </c>
      <c r="Q5" s="19">
        <v>6.6799999999999998E-2</v>
      </c>
      <c r="R5" s="19">
        <v>7.7799999999999994E-2</v>
      </c>
      <c r="S5" s="19">
        <v>0.1183</v>
      </c>
      <c r="T5" s="19">
        <v>0.1074</v>
      </c>
      <c r="U5" s="19">
        <v>0.1222</v>
      </c>
      <c r="V5" s="19">
        <v>8.7400000000000005E-2</v>
      </c>
      <c r="W5" s="19">
        <v>2.3E-2</v>
      </c>
      <c r="X5" s="19">
        <v>6.1199999999999997E-2</v>
      </c>
      <c r="Y5" s="19">
        <v>7.4999999999999997E-2</v>
      </c>
      <c r="Z5" s="19">
        <v>0.05</v>
      </c>
      <c r="AA5" s="19">
        <v>8.0699999999999994E-2</v>
      </c>
      <c r="AB5" s="19">
        <v>0.1212</v>
      </c>
      <c r="AC5" s="19">
        <v>0.1239</v>
      </c>
      <c r="AD5" s="19">
        <v>0.1211</v>
      </c>
      <c r="AE5" s="19">
        <v>0.12280000000000001</v>
      </c>
      <c r="AF5" s="19">
        <v>0.15</v>
      </c>
      <c r="AG5" s="19">
        <v>0.15529999999999999</v>
      </c>
      <c r="AH5" s="19">
        <v>0.15620000000000001</v>
      </c>
      <c r="AI5" s="19">
        <v>0.1704</v>
      </c>
      <c r="AJ5" s="19">
        <v>0.2092</v>
      </c>
      <c r="AK5" s="19">
        <v>0.2329</v>
      </c>
      <c r="AL5" s="19">
        <v>0.2087</v>
      </c>
      <c r="AM5" s="19">
        <v>0.27179999999999999</v>
      </c>
      <c r="AN5" s="19">
        <v>0.27389999999999998</v>
      </c>
      <c r="AO5" s="19">
        <v>0.1101</v>
      </c>
      <c r="AP5" s="19">
        <v>8.8300000000000003E-2</v>
      </c>
      <c r="AQ5" s="19">
        <v>4.1799999999999997E-2</v>
      </c>
      <c r="AR5" s="19">
        <v>4.58E-2</v>
      </c>
      <c r="AS5" s="19">
        <v>4.0300000000000002E-2</v>
      </c>
      <c r="AT5" s="19">
        <v>4.1700000000000001E-2</v>
      </c>
      <c r="AU5" s="19">
        <v>3.4700000000000002E-2</v>
      </c>
      <c r="AV5" s="19">
        <v>2.6917380413114644E-2</v>
      </c>
      <c r="AW5" s="19">
        <v>2.4265560755083682E-2</v>
      </c>
    </row>
    <row r="6" spans="2:49" x14ac:dyDescent="0.3">
      <c r="B6" s="1" t="s">
        <v>96</v>
      </c>
      <c r="C6" s="1" t="s">
        <v>124</v>
      </c>
      <c r="E6" s="1" t="s">
        <v>122</v>
      </c>
      <c r="G6" s="1" t="s">
        <v>117</v>
      </c>
      <c r="I6" s="1" t="s">
        <v>119</v>
      </c>
      <c r="K6" s="1" t="s">
        <v>115</v>
      </c>
      <c r="M6" s="1" t="s">
        <v>114</v>
      </c>
      <c r="O6" s="1" t="s">
        <v>105</v>
      </c>
      <c r="P6" s="1" t="s">
        <v>108</v>
      </c>
      <c r="Q6" s="1" t="s">
        <v>109</v>
      </c>
      <c r="R6" s="1" t="s">
        <v>111</v>
      </c>
      <c r="S6" s="1" t="s">
        <v>97</v>
      </c>
      <c r="T6" s="1" t="s">
        <v>100</v>
      </c>
      <c r="U6" s="1" t="s">
        <v>102</v>
      </c>
      <c r="V6" s="1" t="s">
        <v>103</v>
      </c>
      <c r="W6" s="1" t="s">
        <v>89</v>
      </c>
      <c r="X6" s="1" t="s">
        <v>92</v>
      </c>
      <c r="Y6" s="1" t="s">
        <v>94</v>
      </c>
      <c r="Z6" s="1" t="s">
        <v>95</v>
      </c>
      <c r="AA6" s="1" t="s">
        <v>81</v>
      </c>
      <c r="AB6" s="1" t="s">
        <v>82</v>
      </c>
      <c r="AC6" s="1" t="s">
        <v>83</v>
      </c>
      <c r="AD6" s="1" t="s">
        <v>84</v>
      </c>
      <c r="AE6" s="1" t="s">
        <v>80</v>
      </c>
      <c r="AF6" s="1" t="s">
        <v>78</v>
      </c>
      <c r="AG6" s="1" t="s">
        <v>75</v>
      </c>
      <c r="AH6" s="1" t="s">
        <v>69</v>
      </c>
      <c r="AI6" s="1" t="s">
        <v>72</v>
      </c>
      <c r="AJ6" s="1" t="s">
        <v>152</v>
      </c>
      <c r="AK6" s="1" t="s">
        <v>158</v>
      </c>
      <c r="AL6" s="1" t="s">
        <v>160</v>
      </c>
      <c r="AM6" s="1" t="s">
        <v>164</v>
      </c>
      <c r="AN6" s="1" t="s">
        <v>169</v>
      </c>
      <c r="AQ6" s="90" t="s">
        <v>175</v>
      </c>
      <c r="AR6" s="90" t="s">
        <v>176</v>
      </c>
      <c r="AS6" s="90" t="s">
        <v>181</v>
      </c>
      <c r="AT6" s="90" t="s">
        <v>185</v>
      </c>
      <c r="AU6" s="90" t="s">
        <v>187</v>
      </c>
      <c r="AV6" s="90" t="s">
        <v>192</v>
      </c>
      <c r="AW6" s="90" t="s">
        <v>194</v>
      </c>
    </row>
    <row r="7" spans="2:49" x14ac:dyDescent="0.3">
      <c r="B7" s="1" t="s">
        <v>71</v>
      </c>
      <c r="C7" s="1" t="s">
        <v>123</v>
      </c>
      <c r="E7" s="1" t="s">
        <v>121</v>
      </c>
      <c r="G7" s="1" t="s">
        <v>118</v>
      </c>
      <c r="I7" s="1" t="s">
        <v>120</v>
      </c>
      <c r="K7" s="1" t="s">
        <v>116</v>
      </c>
      <c r="M7" s="1" t="s">
        <v>113</v>
      </c>
      <c r="O7" s="1" t="s">
        <v>106</v>
      </c>
      <c r="P7" s="1" t="s">
        <v>107</v>
      </c>
      <c r="Q7" s="1" t="s">
        <v>110</v>
      </c>
      <c r="R7" s="1" t="s">
        <v>112</v>
      </c>
      <c r="S7" s="1" t="s">
        <v>98</v>
      </c>
      <c r="T7" s="1" t="s">
        <v>99</v>
      </c>
      <c r="U7" s="1" t="s">
        <v>101</v>
      </c>
      <c r="V7" s="1" t="s">
        <v>104</v>
      </c>
      <c r="W7" s="1" t="s">
        <v>90</v>
      </c>
      <c r="X7" s="1" t="s">
        <v>91</v>
      </c>
      <c r="Y7" s="1" t="s">
        <v>93</v>
      </c>
      <c r="AA7" s="1" t="s">
        <v>85</v>
      </c>
      <c r="AB7" s="1" t="s">
        <v>86</v>
      </c>
      <c r="AC7" s="1" t="s">
        <v>87</v>
      </c>
      <c r="AD7" s="1" t="s">
        <v>88</v>
      </c>
      <c r="AE7" s="1" t="s">
        <v>79</v>
      </c>
      <c r="AF7" s="1" t="s">
        <v>77</v>
      </c>
      <c r="AG7" s="1" t="s">
        <v>76</v>
      </c>
      <c r="AH7" s="1" t="s">
        <v>74</v>
      </c>
      <c r="AI7" s="1" t="s">
        <v>73</v>
      </c>
      <c r="AK7" s="1" t="s">
        <v>157</v>
      </c>
      <c r="AL7" s="1" t="s">
        <v>161</v>
      </c>
      <c r="AM7" s="1" t="s">
        <v>165</v>
      </c>
      <c r="AN7" s="1" t="s">
        <v>168</v>
      </c>
      <c r="AS7" s="1" t="s">
        <v>182</v>
      </c>
      <c r="AT7" s="1" t="s">
        <v>186</v>
      </c>
      <c r="AU7" s="1" t="s">
        <v>188</v>
      </c>
      <c r="AV7" s="1" t="s">
        <v>193</v>
      </c>
      <c r="AW7" s="1" t="s">
        <v>196</v>
      </c>
    </row>
    <row r="8" spans="2:49" x14ac:dyDescent="0.3">
      <c r="AN8" s="86">
        <f>+(1+0.125)*(1+0.1324)-1</f>
        <v>0.27395000000000014</v>
      </c>
      <c r="AP8" s="22">
        <f>+(1+AN5)*(1+AO5)*(1+AP5)-1</f>
        <v>0.53902639923700013</v>
      </c>
    </row>
    <row r="9" spans="2:49" x14ac:dyDescent="0.3">
      <c r="AP9" s="1" t="s">
        <v>172</v>
      </c>
    </row>
    <row r="10" spans="2:49" x14ac:dyDescent="0.3">
      <c r="AB10" s="23"/>
    </row>
    <row r="11" spans="2:49" x14ac:dyDescent="0.3">
      <c r="AA11" s="19"/>
      <c r="AV11" s="22">
        <f>+(1+AT5)*(1+AU5)*(1+AV5)-1</f>
        <v>0.10685980745696066</v>
      </c>
    </row>
    <row r="12" spans="2:49" x14ac:dyDescent="0.3">
      <c r="S12" s="19"/>
      <c r="W12" s="21"/>
      <c r="X12" s="20"/>
      <c r="AA12" s="19"/>
    </row>
    <row r="13" spans="2:49" x14ac:dyDescent="0.3">
      <c r="O13" s="19"/>
      <c r="S13" s="19"/>
      <c r="AB13" s="20"/>
    </row>
    <row r="14" spans="2:49" x14ac:dyDescent="0.3">
      <c r="O14" s="19"/>
      <c r="AA14" s="19"/>
    </row>
    <row r="15" spans="2:49" x14ac:dyDescent="0.3">
      <c r="S15" s="19"/>
      <c r="X15" s="20"/>
      <c r="AA15" s="19"/>
    </row>
    <row r="16" spans="2:49" x14ac:dyDescent="0.3">
      <c r="O16" s="19"/>
      <c r="S16" s="19"/>
      <c r="AB16" s="20"/>
    </row>
    <row r="17" spans="15:28" x14ac:dyDescent="0.3">
      <c r="O17" s="19"/>
      <c r="AA17" s="19"/>
    </row>
    <row r="18" spans="15:28" x14ac:dyDescent="0.3">
      <c r="S18" s="19"/>
      <c r="X18" s="20"/>
      <c r="AA18" s="19"/>
    </row>
    <row r="19" spans="15:28" x14ac:dyDescent="0.3">
      <c r="O19" s="19"/>
      <c r="S19" s="19"/>
      <c r="AB19" s="20"/>
    </row>
    <row r="20" spans="15:28" x14ac:dyDescent="0.3">
      <c r="O20" s="19"/>
    </row>
    <row r="21" spans="15:28" x14ac:dyDescent="0.3">
      <c r="X21" s="20"/>
    </row>
  </sheetData>
  <phoneticPr fontId="17"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Tapa</vt:lpstr>
      <vt:lpstr>Índice</vt:lpstr>
      <vt:lpstr>Glosario</vt:lpstr>
      <vt:lpstr>Haberes medios - Corrientes</vt:lpstr>
      <vt:lpstr>Haberes medios - Constantes</vt:lpstr>
      <vt:lpstr>Beneficios</vt:lpstr>
      <vt:lpstr>Glosario!Área_de_impresión</vt:lpstr>
      <vt:lpstr>Índice!Área_de_impresión</vt:lpstr>
      <vt:lpstr>Tapa!Área_de_impresión</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Moyano</dc:creator>
  <cp:lastModifiedBy>María Luz Vera</cp:lastModifiedBy>
  <dcterms:created xsi:type="dcterms:W3CDTF">2020-05-31T14:34:19Z</dcterms:created>
  <dcterms:modified xsi:type="dcterms:W3CDTF">2025-03-12T13:19:30Z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383549</vt:lpwstr>
  </property>
  <property fmtid="{D5CDD505-2E9C-101B-9397-08002B2CF9AE}" name="NXPowerLiteSettings" pid="3">
    <vt:lpwstr>C7000400038000</vt:lpwstr>
  </property>
  <property fmtid="{D5CDD505-2E9C-101B-9397-08002B2CF9AE}" name="NXPowerLiteVersion" pid="4">
    <vt:lpwstr>S10.3.1</vt:lpwstr>
  </property>
</Properties>
</file>