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2\Anexo Web para enviar\Página Web\FEBRERO\"/>
    </mc:Choice>
  </mc:AlternateContent>
  <bookViews>
    <workbookView xWindow="0" yWindow="0" windowWidth="20490" windowHeight="70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Pagados'!$B$1:$AH$128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Pagados'!$D$1:$D$125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124" i="4" l="1"/>
  <c r="AD124" i="4"/>
  <c r="AF124" i="4" l="1"/>
  <c r="AC124" i="4" l="1"/>
  <c r="AH124" i="4"/>
  <c r="AE124" i="4"/>
  <c r="AB124" i="4" l="1"/>
  <c r="AA124" i="4"/>
  <c r="Z124" i="4" l="1"/>
  <c r="Y124" i="4"/>
  <c r="W124" i="4" l="1"/>
  <c r="O61" i="4" l="1"/>
  <c r="V124" i="4" l="1"/>
  <c r="U124" i="4"/>
  <c r="X124" i="4" l="1"/>
  <c r="T124" i="4" l="1"/>
  <c r="S124" i="4"/>
  <c r="R118" i="4" l="1"/>
  <c r="R107" i="4"/>
  <c r="R94" i="4"/>
  <c r="R61" i="4"/>
  <c r="R51" i="4"/>
  <c r="R47" i="4"/>
  <c r="R26" i="4"/>
  <c r="R23" i="4"/>
  <c r="R16" i="4"/>
  <c r="R11" i="4"/>
  <c r="Q118" i="4"/>
  <c r="Q107" i="4"/>
  <c r="Q94" i="4"/>
  <c r="Q61" i="4"/>
  <c r="Q51" i="4"/>
  <c r="Q47" i="4"/>
  <c r="Q26" i="4"/>
  <c r="Q23" i="4"/>
  <c r="Q16" i="4"/>
  <c r="Q11" i="4"/>
  <c r="Q9" i="4" l="1"/>
  <c r="Q59" i="4" l="1"/>
  <c r="Q124" i="4" s="1"/>
  <c r="R59" i="4" l="1"/>
  <c r="R9" i="4"/>
  <c r="R124" i="4" l="1"/>
  <c r="O26" i="4"/>
  <c r="P11" i="4"/>
  <c r="O11" i="4"/>
  <c r="P118" i="4"/>
  <c r="O118" i="4"/>
  <c r="M118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3" i="4"/>
  <c r="F23" i="4"/>
  <c r="G23" i="4"/>
  <c r="H23" i="4"/>
  <c r="I23" i="4"/>
  <c r="J23" i="4"/>
  <c r="K23" i="4"/>
  <c r="L23" i="4"/>
  <c r="M23" i="4"/>
  <c r="N23" i="4"/>
  <c r="O23" i="4"/>
  <c r="P23" i="4"/>
  <c r="E26" i="4"/>
  <c r="F26" i="4"/>
  <c r="G26" i="4"/>
  <c r="H26" i="4"/>
  <c r="I26" i="4"/>
  <c r="J26" i="4"/>
  <c r="K26" i="4"/>
  <c r="L26" i="4"/>
  <c r="M26" i="4"/>
  <c r="N26" i="4"/>
  <c r="P26" i="4"/>
  <c r="E47" i="4"/>
  <c r="F47" i="4"/>
  <c r="G47" i="4"/>
  <c r="H47" i="4"/>
  <c r="I47" i="4"/>
  <c r="J47" i="4"/>
  <c r="K47" i="4"/>
  <c r="L47" i="4"/>
  <c r="M47" i="4"/>
  <c r="N47" i="4"/>
  <c r="O47" i="4"/>
  <c r="P47" i="4"/>
  <c r="E51" i="4"/>
  <c r="F51" i="4"/>
  <c r="G51" i="4"/>
  <c r="H51" i="4"/>
  <c r="I51" i="4"/>
  <c r="J51" i="4"/>
  <c r="K51" i="4"/>
  <c r="L51" i="4"/>
  <c r="M51" i="4"/>
  <c r="N51" i="4"/>
  <c r="O51" i="4"/>
  <c r="P51" i="4"/>
  <c r="E61" i="4"/>
  <c r="F61" i="4"/>
  <c r="G61" i="4"/>
  <c r="H61" i="4"/>
  <c r="I61" i="4"/>
  <c r="J61" i="4"/>
  <c r="K61" i="4"/>
  <c r="L61" i="4"/>
  <c r="M61" i="4"/>
  <c r="N61" i="4"/>
  <c r="P61" i="4"/>
  <c r="E94" i="4"/>
  <c r="F94" i="4"/>
  <c r="G94" i="4"/>
  <c r="H94" i="4"/>
  <c r="I94" i="4"/>
  <c r="J94" i="4"/>
  <c r="K94" i="4"/>
  <c r="L94" i="4"/>
  <c r="M94" i="4"/>
  <c r="N94" i="4"/>
  <c r="O94" i="4"/>
  <c r="P94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E118" i="4"/>
  <c r="F118" i="4"/>
  <c r="G118" i="4"/>
  <c r="H118" i="4"/>
  <c r="I118" i="4"/>
  <c r="J118" i="4"/>
  <c r="K118" i="4"/>
  <c r="L118" i="4"/>
  <c r="N118" i="4"/>
  <c r="I59" i="4" l="1"/>
  <c r="E59" i="4"/>
  <c r="O59" i="4"/>
  <c r="M59" i="4"/>
  <c r="K9" i="4"/>
  <c r="O9" i="4"/>
  <c r="G9" i="4"/>
  <c r="N9" i="4"/>
  <c r="F9" i="4"/>
  <c r="L59" i="4"/>
  <c r="J9" i="4"/>
  <c r="H59" i="4"/>
  <c r="P59" i="4"/>
  <c r="N59" i="4"/>
  <c r="J59" i="4"/>
  <c r="F59" i="4"/>
  <c r="K59" i="4"/>
  <c r="G59" i="4"/>
  <c r="P9" i="4"/>
  <c r="L9" i="4"/>
  <c r="H9" i="4"/>
  <c r="M9" i="4"/>
  <c r="I9" i="4"/>
  <c r="E9" i="4"/>
  <c r="I124" i="4" l="1"/>
  <c r="E124" i="4"/>
  <c r="M124" i="4"/>
  <c r="K124" i="4"/>
  <c r="L124" i="4"/>
  <c r="F124" i="4"/>
  <c r="N124" i="4"/>
  <c r="H124" i="4"/>
  <c r="O124" i="4"/>
  <c r="G124" i="4"/>
  <c r="J124" i="4"/>
  <c r="P124" i="4"/>
</calcChain>
</file>

<file path=xl/comments1.xml><?xml version="1.0" encoding="utf-8"?>
<comments xmlns="http://schemas.openxmlformats.org/spreadsheetml/2006/main">
  <authors>
    <author>D30474752</author>
  </authors>
  <commentList>
    <comment ref="D81" authorId="0" shapeId="0">
      <text>
        <r>
          <rPr>
            <b/>
            <sz val="8"/>
            <color indexed="81"/>
            <rFont val="Tahoma"/>
            <family val="2"/>
          </rPr>
          <t>D30474752:</t>
        </r>
        <r>
          <rPr>
            <sz val="8"/>
            <color indexed="81"/>
            <rFont val="Tahoma"/>
            <family val="2"/>
          </rPr>
          <t xml:space="preserve">
En la planilla de pagos de ACIF figura como </t>
        </r>
        <r>
          <rPr>
            <b/>
            <sz val="8"/>
            <color indexed="81"/>
            <rFont val="Tahoma"/>
            <family val="2"/>
          </rPr>
          <t>BID</t>
        </r>
        <r>
          <rPr>
            <sz val="8"/>
            <color indexed="81"/>
            <rFont val="Tahoma"/>
            <family val="2"/>
          </rPr>
          <t xml:space="preserve"> 7425 </t>
        </r>
      </text>
    </comment>
  </commentList>
</comments>
</file>

<file path=xl/sharedStrings.xml><?xml version="1.0" encoding="utf-8"?>
<sst xmlns="http://schemas.openxmlformats.org/spreadsheetml/2006/main" count="138" uniqueCount="117">
  <si>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</si>
  <si>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</si>
  <si>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</si>
  <si>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</si>
  <si>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</si>
  <si>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</si>
  <si>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</si>
  <si>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</si>
  <si>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</si>
  <si>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</si>
  <si>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</si>
  <si>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</si>
  <si>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</si>
  <si>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</si>
  <si>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</si>
  <si>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</si>
  <si>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</si>
  <si>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</si>
  <si>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Ministerio de Finanzas de la Provincia de Córdoba</t>
  </si>
  <si>
    <t>Contaduría General</t>
  </si>
  <si>
    <t>Dirección de Uso de Crédito y Deuda Pública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</si>
  <si>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</si>
  <si>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</si>
  <si>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</si>
  <si>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</si>
  <si>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</si>
  <si>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</si>
  <si>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</si>
  <si>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</si>
  <si>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</si>
  <si>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</si>
  <si>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</si>
  <si>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</si>
  <si>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</si>
  <si>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</si>
  <si>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</si>
  <si>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</si>
  <si>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</si>
  <si>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</si>
  <si>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</si>
  <si>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</si>
  <si>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</si>
  <si>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</si>
  <si>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</si>
  <si>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</si>
  <si>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</si>
  <si>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</si>
  <si>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</si>
  <si>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</si>
  <si>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</si>
  <si>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</si>
  <si>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</si>
  <si>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</si>
  <si>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</si>
  <si>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</si>
  <si>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</si>
  <si>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</si>
  <si>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</si>
  <si>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</si>
  <si>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</si>
  <si>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</si>
  <si>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</si>
  <si>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</si>
  <si>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</si>
  <si>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</si>
  <si>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</si>
  <si>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</si>
  <si>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</si>
  <si>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</si>
  <si>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</si>
  <si>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</si>
  <si>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</si>
  <si>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</si>
  <si>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</si>
  <si>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</si>
  <si>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</si>
  <si>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</si>
  <si>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</si>
  <si>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</si>
  <si>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</si>
  <si>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</si>
  <si>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</si>
  <si>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</si>
  <si>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</si>
  <si>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</si>
  <si>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</si>
  <si>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</si>
  <si>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</si>
  <si>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</si>
  <si>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</si>
  <si>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</si>
  <si>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</si>
  <si>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</si>
  <si>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</si>
  <si>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FONDO KUWAITI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</si>
  <si>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</si>
  <si>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</si>
  <si>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</si>
  <si>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</si>
  <si>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</si>
  <si>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</si>
  <si>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</si>
  <si>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</si>
  <si>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</si>
  <si>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</si>
  <si>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</si>
  <si>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</si>
  <si>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</si>
  <si>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</si>
  <si>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 xml:space="preserve">Servicios de Deuda Pagados año 2010 a 2022 - Consolidado </t>
  </si>
  <si>
    <t>Amortización Acumulada</t>
  </si>
  <si>
    <t>Interés Acumulado (*)</t>
  </si>
  <si>
    <t>Interés ENERO</t>
  </si>
  <si>
    <t>Amortizacón ENERO</t>
  </si>
  <si>
    <t>(**) Pagado a Febrero 2022</t>
  </si>
  <si>
    <t>Amortizacón FEBRERO</t>
  </si>
  <si>
    <t>Interés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</si>
</sst>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9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color indexed="62"/>
      <name val="Arial"/>
      <family val="2"/>
    </font>
    <font>
      <sz val="8"/>
      <color indexed="6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color indexed="62"/>
      <name val="Arial"/>
      <family val="2"/>
    </font>
    <font>
      <b/>
      <sz val="8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8"/>
      <color indexed="9"/>
      <name val="Arial"/>
      <family val="2"/>
    </font>
    <font>
      <sz val="6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6" fillId="0" borderId="0" applyFont="0" applyFill="0" applyBorder="0" applyAlignment="0" applyProtection="0"/>
    <xf numFmtId="2" fontId="26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7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26" fillId="0" borderId="0" applyFont="0" applyFill="0" applyBorder="0" applyAlignment="0" applyProtection="0"/>
    <xf numFmtId="0" fontId="28" fillId="22" borderId="0" applyNumberFormat="0" applyBorder="0" applyAlignment="0" applyProtection="0"/>
    <xf numFmtId="0" fontId="6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3" fontId="26" fillId="0" borderId="0" applyFont="0" applyFill="0" applyBorder="0" applyAlignment="0" applyProtection="0"/>
    <xf numFmtId="0" fontId="29" fillId="16" borderId="5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64">
    <xf numFmtId="0" fontId="0" fillId="0" borderId="0" xfId="0"/>
    <xf numFmtId="0" fontId="7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0" fontId="22" fillId="0" borderId="0" xfId="0" applyFont="1"/>
    <xf numFmtId="4" fontId="20" fillId="0" borderId="0" xfId="0" applyNumberFormat="1" applyFont="1" applyFill="1"/>
    <xf numFmtId="49" fontId="21" fillId="0" borderId="0" xfId="0" applyNumberFormat="1" applyFont="1" applyFill="1" applyBorder="1" applyAlignment="1">
      <alignment horizontal="center" vertical="center"/>
    </xf>
    <xf numFmtId="1" fontId="23" fillId="24" borderId="1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0" fontId="21" fillId="0" borderId="14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8" fillId="0" borderId="15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6" xfId="0" applyFont="1" applyFill="1" applyBorder="1" applyAlignment="1">
      <alignment horizontal="left"/>
    </xf>
    <xf numFmtId="3" fontId="18" fillId="0" borderId="17" xfId="0" applyNumberFormat="1" applyFont="1" applyFill="1" applyBorder="1" applyAlignment="1">
      <alignment vertical="center"/>
    </xf>
    <xf numFmtId="3" fontId="18" fillId="0" borderId="17" xfId="0" applyNumberFormat="1" applyFont="1" applyFill="1" applyBorder="1" applyAlignment="1">
      <alignment wrapText="1"/>
    </xf>
    <xf numFmtId="0" fontId="23" fillId="0" borderId="15" xfId="0" applyFont="1" applyFill="1" applyBorder="1" applyAlignment="1">
      <alignment horizontal="left"/>
    </xf>
    <xf numFmtId="3" fontId="19" fillId="0" borderId="17" xfId="0" applyNumberFormat="1" applyFont="1" applyFill="1" applyBorder="1" applyAlignment="1">
      <alignment wrapText="1"/>
    </xf>
    <xf numFmtId="4" fontId="20" fillId="0" borderId="15" xfId="0" applyNumberFormat="1" applyFont="1" applyFill="1" applyBorder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49" fontId="19" fillId="0" borderId="16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0" fontId="20" fillId="0" borderId="15" xfId="0" applyFont="1" applyFill="1" applyBorder="1" applyAlignment="1">
      <alignment horizontal="left"/>
    </xf>
    <xf numFmtId="0" fontId="18" fillId="0" borderId="17" xfId="0" applyFont="1" applyFill="1" applyBorder="1" applyAlignment="1">
      <alignment horizontal="left"/>
    </xf>
    <xf numFmtId="4" fontId="20" fillId="0" borderId="18" xfId="0" applyNumberFormat="1" applyFont="1" applyFill="1" applyBorder="1" applyAlignment="1">
      <alignment vertical="center"/>
    </xf>
    <xf numFmtId="4" fontId="18" fillId="0" borderId="19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vertical="center"/>
    </xf>
    <xf numFmtId="49" fontId="20" fillId="0" borderId="0" xfId="0" applyNumberFormat="1" applyFont="1" applyFill="1"/>
    <xf numFmtId="4" fontId="18" fillId="0" borderId="0" xfId="0" applyNumberFormat="1" applyFont="1" applyFill="1"/>
    <xf numFmtId="4" fontId="23" fillId="0" borderId="0" xfId="0" applyNumberFormat="1" applyFont="1" applyFill="1"/>
    <xf numFmtId="0" fontId="21" fillId="0" borderId="17" xfId="0" applyFont="1" applyFill="1" applyBorder="1" applyAlignment="1">
      <alignment wrapText="1"/>
    </xf>
    <xf numFmtId="4" fontId="20" fillId="0" borderId="17" xfId="0" applyNumberFormat="1" applyFont="1" applyFill="1" applyBorder="1" applyAlignment="1">
      <alignment vertical="center"/>
    </xf>
    <xf numFmtId="4" fontId="20" fillId="0" borderId="21" xfId="0" applyNumberFormat="1" applyFont="1" applyFill="1" applyBorder="1" applyAlignment="1">
      <alignment vertical="center"/>
    </xf>
    <xf numFmtId="49" fontId="18" fillId="0" borderId="0" xfId="0" applyNumberFormat="1" applyFont="1" applyFill="1"/>
    <xf numFmtId="0" fontId="35" fillId="0" borderId="0" xfId="0" applyFont="1" applyFill="1"/>
    <xf numFmtId="0" fontId="35" fillId="0" borderId="14" xfId="0" applyFont="1" applyFill="1" applyBorder="1" applyAlignment="1">
      <alignment wrapText="1"/>
    </xf>
    <xf numFmtId="4" fontId="36" fillId="0" borderId="21" xfId="0" applyNumberFormat="1" applyFont="1" applyFill="1" applyBorder="1" applyAlignment="1">
      <alignment vertical="center"/>
    </xf>
    <xf numFmtId="4" fontId="36" fillId="0" borderId="0" xfId="0" applyNumberFormat="1" applyFont="1" applyFill="1"/>
    <xf numFmtId="1" fontId="37" fillId="24" borderId="10" xfId="0" applyNumberFormat="1" applyFont="1" applyFill="1" applyBorder="1" applyAlignment="1">
      <alignment horizontal="center" vertical="center"/>
    </xf>
    <xf numFmtId="4" fontId="38" fillId="0" borderId="0" xfId="0" applyNumberFormat="1" applyFont="1" applyFill="1"/>
    <xf numFmtId="0" fontId="35" fillId="25" borderId="14" xfId="0" applyFont="1" applyFill="1" applyBorder="1" applyAlignment="1">
      <alignment wrapText="1"/>
    </xf>
    <xf numFmtId="3" fontId="18" fillId="25" borderId="17" xfId="0" applyNumberFormat="1" applyFont="1" applyFill="1" applyBorder="1" applyAlignment="1">
      <alignment wrapText="1"/>
    </xf>
    <xf numFmtId="3" fontId="19" fillId="25" borderId="17" xfId="0" applyNumberFormat="1" applyFont="1" applyFill="1" applyBorder="1" applyAlignment="1">
      <alignment wrapText="1"/>
    </xf>
    <xf numFmtId="4" fontId="36" fillId="25" borderId="21" xfId="0" applyNumberFormat="1" applyFont="1" applyFill="1" applyBorder="1" applyAlignment="1">
      <alignment vertical="center"/>
    </xf>
    <xf numFmtId="4" fontId="38" fillId="25" borderId="0" xfId="0" applyNumberFormat="1" applyFont="1" applyFill="1"/>
    <xf numFmtId="49" fontId="19" fillId="25" borderId="16" xfId="0" applyNumberFormat="1" applyFont="1" applyFill="1" applyBorder="1" applyAlignment="1">
      <alignment vertical="center"/>
    </xf>
    <xf numFmtId="0" fontId="19" fillId="0" borderId="16" xfId="0" applyFont="1" applyFill="1" applyBorder="1" applyAlignment="1">
      <alignment horizontal="left"/>
    </xf>
    <xf numFmtId="4" fontId="20" fillId="0" borderId="21" xfId="0" applyNumberFormat="1" applyFont="1" applyFill="1" applyBorder="1"/>
    <xf numFmtId="4" fontId="38" fillId="25" borderId="0" xfId="0" applyNumberFormat="1" applyFont="1" applyFill="1" applyAlignment="1">
      <alignment horizontal="right"/>
    </xf>
    <xf numFmtId="3" fontId="21" fillId="0" borderId="0" xfId="0" applyNumberFormat="1" applyFont="1" applyFill="1" applyAlignment="1">
      <alignment wrapText="1"/>
    </xf>
    <xf numFmtId="3" fontId="23" fillId="24" borderId="22" xfId="0" applyNumberFormat="1" applyFont="1" applyFill="1" applyBorder="1" applyAlignment="1">
      <alignment horizontal="center"/>
    </xf>
    <xf numFmtId="3" fontId="23" fillId="24" borderId="23" xfId="0" applyNumberFormat="1" applyFont="1" applyFill="1" applyBorder="1" applyAlignment="1">
      <alignment horizontal="center"/>
    </xf>
    <xf numFmtId="3" fontId="23" fillId="24" borderId="24" xfId="0" applyNumberFormat="1" applyFont="1" applyFill="1" applyBorder="1" applyAlignment="1">
      <alignment horizontal="center"/>
    </xf>
    <xf numFmtId="3" fontId="23" fillId="24" borderId="22" xfId="0" applyNumberFormat="1" applyFont="1" applyFill="1" applyBorder="1" applyAlignment="1">
      <alignment horizontal="center" vertical="center"/>
    </xf>
    <xf numFmtId="3" fontId="23" fillId="24" borderId="24" xfId="0" applyNumberFormat="1" applyFont="1" applyFill="1" applyBorder="1" applyAlignment="1">
      <alignment horizontal="center" vertical="center"/>
    </xf>
    <xf numFmtId="3" fontId="23" fillId="24" borderId="23" xfId="0" applyNumberFormat="1" applyFont="1" applyFill="1" applyBorder="1" applyAlignment="1">
      <alignment horizontal="center" vertical="center"/>
    </xf>
    <xf numFmtId="3" fontId="37" fillId="24" borderId="23" xfId="0" applyNumberFormat="1" applyFont="1" applyFill="1" applyBorder="1" applyAlignment="1">
      <alignment horizontal="center"/>
    </xf>
    <xf numFmtId="3" fontId="37" fillId="24" borderId="22" xfId="0" applyNumberFormat="1" applyFont="1" applyFill="1" applyBorder="1" applyAlignment="1">
      <alignment horizont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CCECFF"/>
      <color rgb="FFFFC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333375</xdr:colOff>
      <xdr:row>1</xdr:row>
      <xdr:rowOff>38100</xdr:rowOff>
    </xdr:from>
    <xdr:to>
      <xdr:col>25</xdr:col>
      <xdr:colOff>847725</xdr:colOff>
      <xdr:row>3</xdr:row>
      <xdr:rowOff>114300</xdr:rowOff>
    </xdr:to>
    <xdr:pic>
      <xdr:nvPicPr>
        <xdr:cNvPr id="3" name="Picture 2" descr="Escu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79875" y="276225"/>
          <a:ext cx="5143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80">
    <outlinePr summaryBelow="0"/>
  </sheetPr>
  <dimension ref="B1:AI128"/>
  <sheetViews>
    <sheetView showGridLines="0" tabSelected="1" view="pageBreakPreview" zoomScaleNormal="100" zoomScaleSheetLayoutView="100" workbookViewId="0">
      <pane xSplit="4" ySplit="8" topLeftCell="AD9" activePane="bottomRight" state="frozen"/>
      <selection activeCell="B65" sqref="B65"/>
      <selection pane="topRight" activeCell="B65" sqref="B65"/>
      <selection pane="bottomLeft" activeCell="B65" sqref="B65"/>
      <selection pane="bottomRight" activeCell="AE9" sqref="AE9"/>
    </sheetView>
  </sheetViews>
  <sheetFormatPr baseColWidth="10" defaultColWidth="10.7109375" defaultRowHeight="11.25" outlineLevelRow="2" x14ac:dyDescent="0.2"/>
  <cols>
    <col min="1" max="1" width="11.42578125" style="5" customWidth="1"/>
    <col min="2" max="2" width="0.85546875" style="5" customWidth="1"/>
    <col min="3" max="3" width="1.5703125" style="5" customWidth="1"/>
    <col min="4" max="4" width="54.7109375" style="33" customWidth="1"/>
    <col min="5" max="5" width="11.42578125" style="5" bestFit="1" customWidth="1"/>
    <col min="6" max="6" width="9.5703125" style="5" bestFit="1" customWidth="1"/>
    <col min="7" max="7" width="11.42578125" style="5" bestFit="1" customWidth="1"/>
    <col min="8" max="8" width="9.5703125" style="5" bestFit="1" customWidth="1"/>
    <col min="9" max="9" width="11.42578125" style="5" bestFit="1" customWidth="1"/>
    <col min="10" max="10" width="9.5703125" style="5" bestFit="1" customWidth="1"/>
    <col min="11" max="11" width="11.42578125" style="5" bestFit="1" customWidth="1"/>
    <col min="12" max="12" width="9.5703125" style="5" bestFit="1" customWidth="1"/>
    <col min="13" max="13" width="11.42578125" style="5" bestFit="1" customWidth="1"/>
    <col min="14" max="14" width="10.85546875" style="5" bestFit="1" customWidth="1"/>
    <col min="15" max="15" width="11.42578125" style="43" bestFit="1" customWidth="1"/>
    <col min="16" max="16" width="10.85546875" style="43" bestFit="1" customWidth="1"/>
    <col min="17" max="17" width="11.42578125" style="5" bestFit="1" customWidth="1"/>
    <col min="18" max="18" width="10.85546875" style="5" bestFit="1" customWidth="1"/>
    <col min="19" max="19" width="11.42578125" style="5" bestFit="1" customWidth="1"/>
    <col min="20" max="20" width="10.85546875" style="5" bestFit="1" customWidth="1"/>
    <col min="21" max="21" width="11.42578125" style="5" bestFit="1" customWidth="1"/>
    <col min="22" max="22" width="10.85546875" style="5" bestFit="1" customWidth="1"/>
    <col min="23" max="23" width="11.42578125" style="5" bestFit="1" customWidth="1"/>
    <col min="24" max="28" width="11.7109375" style="5" bestFit="1" customWidth="1"/>
    <col min="29" max="29" width="16.42578125" style="5" bestFit="1" customWidth="1"/>
    <col min="30" max="30" width="16.42578125" style="5" customWidth="1"/>
    <col min="31" max="31" width="20.7109375" style="5" bestFit="1" customWidth="1"/>
    <col min="32" max="32" width="12" style="5" bestFit="1" customWidth="1"/>
    <col min="33" max="33" width="12" style="5" customWidth="1"/>
    <col min="34" max="34" width="18.28515625" style="5" bestFit="1" customWidth="1"/>
    <col min="35" max="35" width="11.7109375" style="5" bestFit="1" customWidth="1"/>
    <col min="36" max="16384" width="10.7109375" style="5"/>
  </cols>
  <sheetData>
    <row r="1" spans="2:35" s="3" customFormat="1" ht="18.75" customHeight="1" x14ac:dyDescent="0.2">
      <c r="B1" s="2"/>
      <c r="D1" s="1" t="s">
        <v>18</v>
      </c>
      <c r="O1" s="40"/>
      <c r="P1" s="40"/>
    </row>
    <row r="2" spans="2:35" s="3" customFormat="1" ht="18.75" customHeight="1" x14ac:dyDescent="0.2">
      <c r="B2" s="2"/>
      <c r="D2" s="1" t="s">
        <v>19</v>
      </c>
      <c r="O2" s="40"/>
      <c r="P2" s="40"/>
    </row>
    <row r="3" spans="2:35" s="3" customFormat="1" ht="18.75" customHeight="1" x14ac:dyDescent="0.2">
      <c r="B3" s="2"/>
      <c r="D3" s="1" t="s">
        <v>20</v>
      </c>
      <c r="O3" s="40"/>
      <c r="P3" s="40"/>
    </row>
    <row r="4" spans="2:35" s="3" customFormat="1" ht="18.75" customHeight="1" x14ac:dyDescent="0.3">
      <c r="B4" s="2"/>
      <c r="D4" s="4" t="s">
        <v>109</v>
      </c>
      <c r="O4" s="40"/>
      <c r="P4" s="40"/>
    </row>
    <row r="5" spans="2:35" s="3" customFormat="1" ht="18.75" customHeight="1" thickBot="1" x14ac:dyDescent="0.35">
      <c r="B5" s="2"/>
      <c r="D5" s="4"/>
      <c r="O5" s="40"/>
      <c r="P5" s="40"/>
    </row>
    <row r="6" spans="2:35" ht="13.5" customHeight="1" thickBot="1" x14ac:dyDescent="0.25">
      <c r="D6" s="6"/>
      <c r="E6" s="56">
        <v>2010</v>
      </c>
      <c r="F6" s="57"/>
      <c r="G6" s="56">
        <v>2011</v>
      </c>
      <c r="H6" s="57"/>
      <c r="I6" s="56">
        <v>2012</v>
      </c>
      <c r="J6" s="57"/>
      <c r="K6" s="56">
        <v>2013</v>
      </c>
      <c r="L6" s="57"/>
      <c r="M6" s="56">
        <v>2014</v>
      </c>
      <c r="N6" s="57"/>
      <c r="O6" s="63">
        <v>2015</v>
      </c>
      <c r="P6" s="62"/>
      <c r="Q6" s="56">
        <v>2016</v>
      </c>
      <c r="R6" s="62"/>
      <c r="S6" s="56">
        <v>2017</v>
      </c>
      <c r="T6" s="62"/>
      <c r="U6" s="56">
        <v>2018</v>
      </c>
      <c r="V6" s="62"/>
      <c r="W6" s="56">
        <v>2019</v>
      </c>
      <c r="X6" s="58"/>
      <c r="Y6" s="56">
        <v>2020</v>
      </c>
      <c r="Z6" s="57"/>
      <c r="AA6" s="56">
        <v>2021</v>
      </c>
      <c r="AB6" s="57"/>
      <c r="AC6" s="56">
        <v>2022</v>
      </c>
      <c r="AD6" s="58"/>
      <c r="AE6" s="58"/>
      <c r="AF6" s="58"/>
      <c r="AG6" s="58"/>
      <c r="AH6" s="57"/>
    </row>
    <row r="7" spans="2:35" s="8" customFormat="1" ht="12" thickBot="1" x14ac:dyDescent="0.25">
      <c r="B7" s="59" t="s">
        <v>21</v>
      </c>
      <c r="C7" s="60"/>
      <c r="D7" s="61"/>
      <c r="E7" s="7" t="s">
        <v>22</v>
      </c>
      <c r="F7" s="7" t="s">
        <v>23</v>
      </c>
      <c r="G7" s="7" t="s">
        <v>22</v>
      </c>
      <c r="H7" s="7" t="s">
        <v>23</v>
      </c>
      <c r="I7" s="7" t="s">
        <v>22</v>
      </c>
      <c r="J7" s="7" t="s">
        <v>58</v>
      </c>
      <c r="K7" s="7" t="s">
        <v>22</v>
      </c>
      <c r="L7" s="7" t="s">
        <v>58</v>
      </c>
      <c r="M7" s="7" t="s">
        <v>22</v>
      </c>
      <c r="N7" s="7" t="s">
        <v>58</v>
      </c>
      <c r="O7" s="44" t="s">
        <v>22</v>
      </c>
      <c r="P7" s="44" t="s">
        <v>58</v>
      </c>
      <c r="Q7" s="44" t="s">
        <v>22</v>
      </c>
      <c r="R7" s="44" t="s">
        <v>58</v>
      </c>
      <c r="S7" s="44" t="s">
        <v>22</v>
      </c>
      <c r="T7" s="44" t="s">
        <v>58</v>
      </c>
      <c r="U7" s="44" t="s">
        <v>22</v>
      </c>
      <c r="V7" s="44" t="s">
        <v>58</v>
      </c>
      <c r="W7" s="44" t="s">
        <v>22</v>
      </c>
      <c r="X7" s="44" t="s">
        <v>58</v>
      </c>
      <c r="Y7" s="7" t="s">
        <v>22</v>
      </c>
      <c r="Z7" s="7" t="s">
        <v>58</v>
      </c>
      <c r="AA7" s="7" t="s">
        <v>22</v>
      </c>
      <c r="AB7" s="7" t="s">
        <v>58</v>
      </c>
      <c r="AC7" s="7" t="s">
        <v>113</v>
      </c>
      <c r="AD7" s="7" t="s">
        <v>115</v>
      </c>
      <c r="AE7" s="7" t="s">
        <v>110</v>
      </c>
      <c r="AF7" s="7" t="s">
        <v>112</v>
      </c>
      <c r="AG7" s="7" t="s">
        <v>116</v>
      </c>
      <c r="AH7" s="7" t="s">
        <v>111</v>
      </c>
    </row>
    <row r="8" spans="2:35" s="13" customFormat="1" ht="6.75" customHeight="1" x14ac:dyDescent="0.2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41"/>
      <c r="P8" s="41"/>
      <c r="Q8" s="41"/>
      <c r="R8" s="41"/>
      <c r="S8" s="46"/>
      <c r="T8" s="46"/>
      <c r="U8" s="46"/>
      <c r="V8" s="46"/>
      <c r="W8" s="46"/>
      <c r="X8" s="46"/>
      <c r="Y8" s="46"/>
      <c r="Z8" s="36"/>
      <c r="AA8" s="36"/>
      <c r="AB8" s="36"/>
      <c r="AC8" s="36"/>
      <c r="AD8" s="36"/>
      <c r="AE8" s="36"/>
      <c r="AF8" s="36"/>
      <c r="AG8" s="36"/>
      <c r="AH8" s="36"/>
    </row>
    <row r="9" spans="2:35" s="13" customFormat="1" ht="12" customHeight="1" x14ac:dyDescent="0.2">
      <c r="B9" s="14" t="s">
        <v>24</v>
      </c>
      <c r="C9" s="15"/>
      <c r="D9" s="16"/>
      <c r="E9" s="17">
        <f t="shared" ref="E9:R9" si="0">+E11+E16+E23+E26+E47+E51+E54</f>
        <v>613976934.73899996</v>
      </c>
      <c r="F9" s="18">
        <f t="shared" si="0"/>
        <v>126633382.34</v>
      </c>
      <c r="G9" s="17">
        <f t="shared" si="0"/>
        <v>47442780.881201595</v>
      </c>
      <c r="H9" s="18">
        <f t="shared" si="0"/>
        <v>17255829.59386088</v>
      </c>
      <c r="I9" s="17">
        <f t="shared" si="0"/>
        <v>94608547.782693893</v>
      </c>
      <c r="J9" s="18">
        <f t="shared" si="0"/>
        <v>19240839.075241663</v>
      </c>
      <c r="K9" s="18">
        <f t="shared" si="0"/>
        <v>67378937.518019721</v>
      </c>
      <c r="L9" s="18">
        <f t="shared" si="0"/>
        <v>15009591.483077697</v>
      </c>
      <c r="M9" s="18">
        <f t="shared" si="0"/>
        <v>395318410.13940549</v>
      </c>
      <c r="N9" s="18">
        <f t="shared" si="0"/>
        <v>338022074.10892069</v>
      </c>
      <c r="O9" s="18">
        <f t="shared" si="0"/>
        <v>373264305.75115126</v>
      </c>
      <c r="P9" s="18">
        <f t="shared" si="0"/>
        <v>331896373.0000627</v>
      </c>
      <c r="Q9" s="18">
        <f t="shared" si="0"/>
        <v>330996324.9879598</v>
      </c>
      <c r="R9" s="18">
        <f t="shared" si="0"/>
        <v>369804276.59712911</v>
      </c>
      <c r="S9" s="47">
        <v>141344273.5572646</v>
      </c>
      <c r="T9" s="47">
        <v>75916511.340916947</v>
      </c>
      <c r="U9" s="47">
        <v>310425067.48120964</v>
      </c>
      <c r="V9" s="47">
        <v>637897053.35810959</v>
      </c>
      <c r="W9" s="47">
        <v>1066543578.9628488</v>
      </c>
      <c r="X9" s="47">
        <v>1573283158.18624</v>
      </c>
      <c r="Y9" s="47">
        <v>2011098975.3685329</v>
      </c>
      <c r="Z9" s="47">
        <v>1754949876.5817852</v>
      </c>
      <c r="AA9" s="47">
        <v>4670501624.0165157</v>
      </c>
      <c r="AB9" s="47">
        <v>1587140522.1820722</v>
      </c>
      <c r="AC9" s="47">
        <v>411702773.79000002</v>
      </c>
      <c r="AD9" s="47">
        <v>420705405.62</v>
      </c>
      <c r="AE9" s="47">
        <v>832408179.40999997</v>
      </c>
      <c r="AF9" s="47">
        <v>49383799.239999995</v>
      </c>
      <c r="AG9" s="47">
        <v>43689840.719999999</v>
      </c>
      <c r="AH9" s="47">
        <v>93073639.960000023</v>
      </c>
      <c r="AI9" s="55"/>
    </row>
    <row r="10" spans="2:35" s="13" customFormat="1" ht="6.75" customHeight="1" outlineLevel="1" x14ac:dyDescent="0.2">
      <c r="B10" s="19"/>
      <c r="C10" s="15"/>
      <c r="D10" s="16"/>
      <c r="E10" s="20"/>
      <c r="F10" s="20"/>
      <c r="G10" s="20"/>
      <c r="H10" s="20"/>
      <c r="I10" s="20"/>
      <c r="J10" s="20"/>
      <c r="K10" s="36"/>
      <c r="L10" s="36"/>
      <c r="M10" s="36"/>
      <c r="N10" s="36"/>
      <c r="O10" s="18"/>
      <c r="P10" s="18"/>
      <c r="Q10" s="18"/>
      <c r="R10" s="18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55"/>
    </row>
    <row r="11" spans="2:35" s="24" customFormat="1" ht="12" customHeight="1" outlineLevel="1" x14ac:dyDescent="0.2">
      <c r="B11" s="21"/>
      <c r="C11" s="22" t="s">
        <v>25</v>
      </c>
      <c r="D11" s="23"/>
      <c r="E11" s="17">
        <f>SUM(E12:E15)</f>
        <v>6231056.54</v>
      </c>
      <c r="F11" s="17">
        <f>SUM(F12:F13)</f>
        <v>5842286.7999999998</v>
      </c>
      <c r="G11" s="17">
        <f>SUM(G12:G15)</f>
        <v>6897379.6199515862</v>
      </c>
      <c r="H11" s="17">
        <f>SUM(H12:H13)</f>
        <v>5942726.1637677411</v>
      </c>
      <c r="I11" s="17">
        <f>SUM(I12:I15)</f>
        <v>8106213.1912896242</v>
      </c>
      <c r="J11" s="17">
        <f t="shared" ref="J11:P11" si="1">SUM(J12:J14)</f>
        <v>6294648.5252574505</v>
      </c>
      <c r="K11" s="17">
        <f t="shared" si="1"/>
        <v>9312677.1873963438</v>
      </c>
      <c r="L11" s="17">
        <f t="shared" si="1"/>
        <v>5907566.5933492128</v>
      </c>
      <c r="M11" s="17">
        <f t="shared" si="1"/>
        <v>12298858.67</v>
      </c>
      <c r="N11" s="17">
        <f t="shared" si="1"/>
        <v>7229654.1534111574</v>
      </c>
      <c r="O11" s="18">
        <f t="shared" si="1"/>
        <v>15682445.815277219</v>
      </c>
      <c r="P11" s="18">
        <f t="shared" si="1"/>
        <v>4573716.3136977637</v>
      </c>
      <c r="Q11" s="18">
        <f>SUM(Q12:Q14)</f>
        <v>19282345.039148867</v>
      </c>
      <c r="R11" s="18">
        <f>SUM(R12:R14)</f>
        <v>3892368.6385307778</v>
      </c>
      <c r="S11" s="47">
        <v>19441914.977264605</v>
      </c>
      <c r="T11" s="47">
        <v>771532.37645965733</v>
      </c>
      <c r="U11" s="47">
        <v>2477189.4978431496</v>
      </c>
      <c r="V11" s="47">
        <v>9521.3337191656119</v>
      </c>
      <c r="W11" s="47">
        <v>0</v>
      </c>
      <c r="X11" s="47">
        <v>0</v>
      </c>
      <c r="Y11" s="47">
        <v>0</v>
      </c>
      <c r="Z11" s="47">
        <v>0</v>
      </c>
      <c r="AA11" s="47">
        <v>0</v>
      </c>
      <c r="AB11" s="47">
        <v>0</v>
      </c>
      <c r="AC11" s="47">
        <v>0</v>
      </c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55"/>
    </row>
    <row r="12" spans="2:35" s="24" customFormat="1" ht="12" customHeight="1" outlineLevel="2" x14ac:dyDescent="0.2">
      <c r="B12" s="21"/>
      <c r="C12" s="22"/>
      <c r="D12" s="25" t="s">
        <v>77</v>
      </c>
      <c r="E12" s="26">
        <v>2340187.96</v>
      </c>
      <c r="F12" s="26">
        <v>512709.63</v>
      </c>
      <c r="G12" s="26">
        <v>2719141.873323082</v>
      </c>
      <c r="H12" s="26">
        <v>505871.00802792667</v>
      </c>
      <c r="I12" s="26">
        <v>2986523.1511388938</v>
      </c>
      <c r="J12" s="26">
        <v>497321.26550649072</v>
      </c>
      <c r="K12" s="26">
        <v>3303092.6999900416</v>
      </c>
      <c r="L12" s="26">
        <v>483908.54388427502</v>
      </c>
      <c r="M12" s="26">
        <v>6048160.1699999999</v>
      </c>
      <c r="N12" s="26">
        <v>482358.93836470629</v>
      </c>
      <c r="O12" s="20">
        <v>7524669.1418904355</v>
      </c>
      <c r="P12" s="20">
        <v>417630.82643747237</v>
      </c>
      <c r="Q12" s="20">
        <v>9638226.7068515252</v>
      </c>
      <c r="R12" s="20">
        <v>340563.81810327549</v>
      </c>
      <c r="S12" s="48">
        <v>12196531.896477535</v>
      </c>
      <c r="T12" s="48">
        <v>186363.5353018915</v>
      </c>
      <c r="U12" s="48">
        <v>2477189.4978431496</v>
      </c>
      <c r="V12" s="48">
        <v>9521.3337191656119</v>
      </c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55"/>
    </row>
    <row r="13" spans="2:35" s="24" customFormat="1" ht="12" customHeight="1" outlineLevel="2" x14ac:dyDescent="0.2">
      <c r="B13" s="21"/>
      <c r="C13" s="22"/>
      <c r="D13" s="25" t="s">
        <v>26</v>
      </c>
      <c r="E13" s="26">
        <v>3890868.58</v>
      </c>
      <c r="F13" s="26">
        <v>5329577.17</v>
      </c>
      <c r="G13" s="26">
        <v>4178237.7466285042</v>
      </c>
      <c r="H13" s="26">
        <v>5436855.155739814</v>
      </c>
      <c r="I13" s="26">
        <v>4671541.6901507312</v>
      </c>
      <c r="J13" s="26">
        <v>5138707.7013469534</v>
      </c>
      <c r="K13" s="26">
        <v>5338124.03</v>
      </c>
      <c r="L13" s="26">
        <v>4543769.6570552262</v>
      </c>
      <c r="M13" s="26">
        <v>5476083.2599999998</v>
      </c>
      <c r="N13" s="26">
        <v>5820683.8986516213</v>
      </c>
      <c r="O13" s="20">
        <v>7118990.3544647601</v>
      </c>
      <c r="P13" s="20">
        <v>3530024.35781834</v>
      </c>
      <c r="Q13" s="20">
        <v>8300779.6313598733</v>
      </c>
      <c r="R13" s="20">
        <v>3157832.5113739823</v>
      </c>
      <c r="S13" s="48">
        <v>6835759.1894791229</v>
      </c>
      <c r="T13" s="48">
        <v>567730.22582980583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55"/>
    </row>
    <row r="14" spans="2:35" s="24" customFormat="1" ht="12" customHeight="1" outlineLevel="2" x14ac:dyDescent="0.2">
      <c r="B14" s="21"/>
      <c r="C14" s="22"/>
      <c r="D14" s="25" t="s">
        <v>60</v>
      </c>
      <c r="E14" s="26"/>
      <c r="F14" s="26"/>
      <c r="G14" s="26"/>
      <c r="H14" s="26"/>
      <c r="I14" s="26">
        <v>448148.35</v>
      </c>
      <c r="J14" s="26">
        <v>658619.55840400595</v>
      </c>
      <c r="K14" s="26">
        <v>671460.45740630059</v>
      </c>
      <c r="L14" s="26">
        <v>879888.39240971231</v>
      </c>
      <c r="M14" s="26">
        <v>774615.24</v>
      </c>
      <c r="N14" s="26">
        <v>926611.31639482977</v>
      </c>
      <c r="O14" s="20">
        <v>1038786.3189220234</v>
      </c>
      <c r="P14" s="20">
        <v>626061.12944195105</v>
      </c>
      <c r="Q14" s="20">
        <v>1343338.7009374667</v>
      </c>
      <c r="R14" s="20">
        <v>393972.30905351951</v>
      </c>
      <c r="S14" s="48">
        <v>409623.89130794769</v>
      </c>
      <c r="T14" s="48">
        <v>17438.615327959989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55"/>
    </row>
    <row r="15" spans="2:35" s="13" customFormat="1" ht="6.75" customHeight="1" outlineLevel="1" x14ac:dyDescent="0.2">
      <c r="B15" s="27"/>
      <c r="C15" s="15"/>
      <c r="D15" s="16"/>
      <c r="E15" s="20"/>
      <c r="F15" s="20"/>
      <c r="G15" s="20"/>
      <c r="H15" s="20"/>
      <c r="I15" s="20"/>
      <c r="J15" s="20"/>
      <c r="K15" s="36"/>
      <c r="L15" s="36"/>
      <c r="M15" s="36"/>
      <c r="N15" s="36"/>
      <c r="O15" s="18"/>
      <c r="P15" s="18"/>
      <c r="Q15" s="18"/>
      <c r="R15" s="18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55"/>
    </row>
    <row r="16" spans="2:35" s="24" customFormat="1" ht="12" customHeight="1" outlineLevel="1" x14ac:dyDescent="0.2">
      <c r="B16" s="21"/>
      <c r="C16" s="22" t="s">
        <v>27</v>
      </c>
      <c r="D16" s="23"/>
      <c r="E16" s="17">
        <f t="shared" ref="E16:F16" si="2">SUM(E17:E21)</f>
        <v>4648417.0599999996</v>
      </c>
      <c r="F16" s="17">
        <f t="shared" si="2"/>
        <v>30774574.280000001</v>
      </c>
      <c r="G16" s="17">
        <f t="shared" ref="G16:L16" si="3">SUM(G17:G21)</f>
        <v>4805480.1512500001</v>
      </c>
      <c r="H16" s="17">
        <f t="shared" si="3"/>
        <v>3424341.743986696</v>
      </c>
      <c r="I16" s="17">
        <f t="shared" si="3"/>
        <v>3628236.4914042647</v>
      </c>
      <c r="J16" s="17">
        <f t="shared" si="3"/>
        <v>3422712.9863000005</v>
      </c>
      <c r="K16" s="17">
        <f t="shared" si="3"/>
        <v>4513844.974706714</v>
      </c>
      <c r="L16" s="17">
        <f t="shared" si="3"/>
        <v>3881683.8497284846</v>
      </c>
      <c r="M16" s="17">
        <f t="shared" ref="M16:P16" si="4">SUM(M17:M21)</f>
        <v>6926344.0300000003</v>
      </c>
      <c r="N16" s="17">
        <f t="shared" si="4"/>
        <v>5312232.19582</v>
      </c>
      <c r="O16" s="18">
        <f t="shared" si="4"/>
        <v>8410580.4900000002</v>
      </c>
      <c r="P16" s="18">
        <f t="shared" si="4"/>
        <v>5815661.6611112254</v>
      </c>
      <c r="Q16" s="18">
        <f>SUM(Q17:Q21)</f>
        <v>11976206.330000002</v>
      </c>
      <c r="R16" s="18">
        <f>SUM(R17:R21)</f>
        <v>8725636.7926000003</v>
      </c>
      <c r="S16" s="47">
        <v>14188759.120000001</v>
      </c>
      <c r="T16" s="47">
        <v>8143446.8887363952</v>
      </c>
      <c r="U16" s="47">
        <v>28100297.450000003</v>
      </c>
      <c r="V16" s="47">
        <v>14324443.794390405</v>
      </c>
      <c r="W16" s="47">
        <v>48226553.095759995</v>
      </c>
      <c r="X16" s="47">
        <v>19771996.656239998</v>
      </c>
      <c r="Y16" s="47">
        <v>73892378.510215655</v>
      </c>
      <c r="Z16" s="47">
        <v>24106088.020795103</v>
      </c>
      <c r="AA16" s="47">
        <v>100687674.2576087</v>
      </c>
      <c r="AB16" s="47">
        <v>26861824.762071945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55"/>
    </row>
    <row r="17" spans="2:35" s="24" customFormat="1" ht="12" customHeight="1" outlineLevel="2" x14ac:dyDescent="0.2">
      <c r="B17" s="21"/>
      <c r="C17" s="22"/>
      <c r="D17" s="25" t="s">
        <v>7</v>
      </c>
      <c r="E17" s="26">
        <v>286508.61</v>
      </c>
      <c r="F17" s="26">
        <v>10838184.939871231</v>
      </c>
      <c r="G17" s="26">
        <v>379725.85125000001</v>
      </c>
      <c r="H17" s="26">
        <v>252879.67274999997</v>
      </c>
      <c r="I17" s="26">
        <v>476263.28096</v>
      </c>
      <c r="J17" s="26">
        <v>222981.6005</v>
      </c>
      <c r="K17" s="26">
        <v>654893.88</v>
      </c>
      <c r="L17" s="26">
        <v>193070.33666</v>
      </c>
      <c r="M17" s="26">
        <v>946509.63</v>
      </c>
      <c r="N17" s="26">
        <v>171724.43177999998</v>
      </c>
      <c r="O17" s="20">
        <v>688785.68</v>
      </c>
      <c r="P17" s="20">
        <v>62476.994019999998</v>
      </c>
      <c r="Q17" s="20">
        <v>130505.67000000001</v>
      </c>
      <c r="R17" s="20">
        <v>11869.7857</v>
      </c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55"/>
    </row>
    <row r="18" spans="2:35" s="24" customFormat="1" ht="12" customHeight="1" outlineLevel="2" x14ac:dyDescent="0.2">
      <c r="B18" s="21"/>
      <c r="C18" s="22"/>
      <c r="D18" s="25" t="s">
        <v>62</v>
      </c>
      <c r="E18" s="26">
        <v>1449587.13</v>
      </c>
      <c r="F18" s="26">
        <v>19645588.020128768</v>
      </c>
      <c r="G18" s="26">
        <v>2525596.94</v>
      </c>
      <c r="H18" s="26">
        <v>3078505.3112366963</v>
      </c>
      <c r="I18" s="26">
        <v>2983638.3304442647</v>
      </c>
      <c r="J18" s="26">
        <v>3203788.8258000002</v>
      </c>
      <c r="K18" s="26">
        <v>3858951.0947067142</v>
      </c>
      <c r="L18" s="26">
        <v>3688613.5130684846</v>
      </c>
      <c r="M18" s="26">
        <v>5979834.4000000004</v>
      </c>
      <c r="N18" s="26">
        <v>5140507.7640399998</v>
      </c>
      <c r="O18" s="20">
        <v>7721794.8099999996</v>
      </c>
      <c r="P18" s="20">
        <v>5753184.6670912253</v>
      </c>
      <c r="Q18" s="20">
        <v>11845700.660000002</v>
      </c>
      <c r="R18" s="20">
        <v>8713767.0068999995</v>
      </c>
      <c r="S18" s="48">
        <v>14188759.120000001</v>
      </c>
      <c r="T18" s="48">
        <v>8143446.8887363952</v>
      </c>
      <c r="U18" s="48">
        <v>28100297.450000003</v>
      </c>
      <c r="V18" s="48">
        <v>14324443.794390405</v>
      </c>
      <c r="W18" s="48">
        <v>48226553.095759995</v>
      </c>
      <c r="X18" s="48">
        <v>19771996.656239998</v>
      </c>
      <c r="Y18" s="48">
        <v>73892378.510215655</v>
      </c>
      <c r="Z18" s="48">
        <v>24106088.020795103</v>
      </c>
      <c r="AA18" s="48">
        <v>100687674.2576087</v>
      </c>
      <c r="AB18" s="48">
        <v>26861824.762071945</v>
      </c>
      <c r="AC18" s="48">
        <v>0</v>
      </c>
      <c r="AD18" s="48">
        <v>0</v>
      </c>
      <c r="AE18" s="48">
        <v>0</v>
      </c>
      <c r="AF18" s="48">
        <v>0</v>
      </c>
      <c r="AG18" s="48">
        <v>0</v>
      </c>
      <c r="AH18" s="48">
        <v>0</v>
      </c>
      <c r="AI18" s="55"/>
    </row>
    <row r="19" spans="2:35" s="24" customFormat="1" ht="12" customHeight="1" outlineLevel="2" x14ac:dyDescent="0.2">
      <c r="B19" s="21"/>
      <c r="C19" s="22"/>
      <c r="D19" s="25" t="s">
        <v>17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/>
      <c r="O19" s="20">
        <v>0</v>
      </c>
      <c r="P19" s="20"/>
      <c r="Q19" s="20">
        <v>0</v>
      </c>
      <c r="R19" s="20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55"/>
    </row>
    <row r="20" spans="2:35" s="24" customFormat="1" ht="12" customHeight="1" outlineLevel="2" x14ac:dyDescent="0.2">
      <c r="B20" s="21"/>
      <c r="C20" s="22"/>
      <c r="D20" s="25" t="s">
        <v>0</v>
      </c>
      <c r="E20" s="26">
        <v>336854.74</v>
      </c>
      <c r="F20" s="26">
        <v>35756.76</v>
      </c>
      <c r="G20" s="26">
        <v>708664.77</v>
      </c>
      <c r="H20" s="26">
        <v>36558.230000000003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0">
        <v>0</v>
      </c>
      <c r="P20" s="20">
        <v>0</v>
      </c>
      <c r="Q20" s="20">
        <v>0</v>
      </c>
      <c r="R20" s="20">
        <v>0</v>
      </c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55"/>
    </row>
    <row r="21" spans="2:35" s="24" customFormat="1" ht="12" customHeight="1" outlineLevel="2" x14ac:dyDescent="0.2">
      <c r="B21" s="21"/>
      <c r="C21" s="22"/>
      <c r="D21" s="25" t="s">
        <v>28</v>
      </c>
      <c r="E21" s="26">
        <v>2575466.58</v>
      </c>
      <c r="F21" s="26">
        <v>255044.56</v>
      </c>
      <c r="G21" s="26">
        <v>1191492.5900000001</v>
      </c>
      <c r="H21" s="26">
        <v>56398.53</v>
      </c>
      <c r="I21" s="26">
        <v>168334.88</v>
      </c>
      <c r="J21" s="26">
        <v>-4057.44</v>
      </c>
      <c r="K21" s="26">
        <v>0</v>
      </c>
      <c r="L21" s="26">
        <v>0</v>
      </c>
      <c r="M21" s="26">
        <v>0</v>
      </c>
      <c r="N21" s="26">
        <v>0</v>
      </c>
      <c r="O21" s="20">
        <v>0</v>
      </c>
      <c r="P21" s="20">
        <v>0</v>
      </c>
      <c r="Q21" s="20">
        <v>0</v>
      </c>
      <c r="R21" s="20">
        <v>0</v>
      </c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55"/>
    </row>
    <row r="22" spans="2:35" s="13" customFormat="1" ht="6.75" customHeight="1" outlineLevel="1" x14ac:dyDescent="0.2">
      <c r="B22" s="27"/>
      <c r="C22" s="15"/>
      <c r="D22" s="16"/>
      <c r="E22" s="20"/>
      <c r="F22" s="20"/>
      <c r="G22" s="20"/>
      <c r="H22" s="20"/>
      <c r="I22" s="20"/>
      <c r="J22" s="20"/>
      <c r="K22" s="36"/>
      <c r="L22" s="36"/>
      <c r="M22" s="36"/>
      <c r="N22" s="36"/>
      <c r="O22" s="18"/>
      <c r="P22" s="18"/>
      <c r="Q22" s="18"/>
      <c r="R22" s="18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55"/>
    </row>
    <row r="23" spans="2:35" s="24" customFormat="1" ht="12" customHeight="1" outlineLevel="1" x14ac:dyDescent="0.2">
      <c r="B23" s="21"/>
      <c r="C23" s="22" t="s">
        <v>29</v>
      </c>
      <c r="D23" s="23"/>
      <c r="E23" s="17">
        <f t="shared" ref="E23:P23" si="5">+E24</f>
        <v>898799.14</v>
      </c>
      <c r="F23" s="17">
        <f t="shared" si="5"/>
        <v>188545.22</v>
      </c>
      <c r="G23" s="17">
        <f t="shared" si="5"/>
        <v>0</v>
      </c>
      <c r="H23" s="17">
        <f t="shared" si="5"/>
        <v>0</v>
      </c>
      <c r="I23" s="17">
        <f t="shared" si="5"/>
        <v>0</v>
      </c>
      <c r="J23" s="17">
        <f t="shared" si="5"/>
        <v>0</v>
      </c>
      <c r="K23" s="17">
        <f t="shared" si="5"/>
        <v>0</v>
      </c>
      <c r="L23" s="17">
        <f t="shared" si="5"/>
        <v>0</v>
      </c>
      <c r="M23" s="17">
        <f t="shared" si="5"/>
        <v>0</v>
      </c>
      <c r="N23" s="17">
        <f t="shared" si="5"/>
        <v>0</v>
      </c>
      <c r="O23" s="18">
        <f t="shared" si="5"/>
        <v>0</v>
      </c>
      <c r="P23" s="18">
        <f t="shared" si="5"/>
        <v>0</v>
      </c>
      <c r="Q23" s="18">
        <f>+Q24</f>
        <v>0</v>
      </c>
      <c r="R23" s="18">
        <f>+R24</f>
        <v>0</v>
      </c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5"/>
    </row>
    <row r="24" spans="2:35" s="24" customFormat="1" ht="12" customHeight="1" outlineLevel="2" x14ac:dyDescent="0.2">
      <c r="B24" s="21"/>
      <c r="C24" s="22"/>
      <c r="D24" s="23"/>
      <c r="E24" s="26">
        <v>898799.14</v>
      </c>
      <c r="F24" s="26">
        <v>188545.22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0">
        <v>0</v>
      </c>
      <c r="P24" s="20">
        <v>0</v>
      </c>
      <c r="Q24" s="20">
        <v>0</v>
      </c>
      <c r="R24" s="20">
        <v>0</v>
      </c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55"/>
    </row>
    <row r="25" spans="2:35" s="13" customFormat="1" ht="6.75" customHeight="1" outlineLevel="1" x14ac:dyDescent="0.2">
      <c r="B25" s="27"/>
      <c r="C25" s="15"/>
      <c r="D25" s="16"/>
      <c r="E25" s="20"/>
      <c r="F25" s="20"/>
      <c r="G25" s="20"/>
      <c r="H25" s="20"/>
      <c r="I25" s="20"/>
      <c r="J25" s="20"/>
      <c r="K25" s="36"/>
      <c r="L25" s="36"/>
      <c r="M25" s="36"/>
      <c r="N25" s="36"/>
      <c r="O25" s="20"/>
      <c r="P25" s="20"/>
      <c r="Q25" s="20"/>
      <c r="R25" s="20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55"/>
    </row>
    <row r="26" spans="2:35" s="24" customFormat="1" ht="12" customHeight="1" outlineLevel="1" x14ac:dyDescent="0.2">
      <c r="B26" s="21"/>
      <c r="C26" s="22" t="s">
        <v>30</v>
      </c>
      <c r="D26" s="23"/>
      <c r="E26" s="17">
        <f t="shared" ref="E26:R26" si="6">SUM(E27:E42)</f>
        <v>602198661.99899995</v>
      </c>
      <c r="F26" s="17">
        <f t="shared" si="6"/>
        <v>89827976.040000007</v>
      </c>
      <c r="G26" s="17">
        <f t="shared" si="6"/>
        <v>35739921.110000007</v>
      </c>
      <c r="H26" s="17">
        <f t="shared" si="6"/>
        <v>7871363.1999999993</v>
      </c>
      <c r="I26" s="17">
        <f t="shared" si="6"/>
        <v>50014098.100000001</v>
      </c>
      <c r="J26" s="17">
        <f t="shared" si="6"/>
        <v>6922437.5800000001</v>
      </c>
      <c r="K26" s="17">
        <f t="shared" si="6"/>
        <v>53552415.355916664</v>
      </c>
      <c r="L26" s="17">
        <f t="shared" si="6"/>
        <v>5220341.04</v>
      </c>
      <c r="M26" s="17">
        <f t="shared" si="6"/>
        <v>376093207.4394055</v>
      </c>
      <c r="N26" s="17">
        <f t="shared" si="6"/>
        <v>325480187.75968951</v>
      </c>
      <c r="O26" s="18">
        <f t="shared" si="6"/>
        <v>349171279.44587404</v>
      </c>
      <c r="P26" s="18">
        <f t="shared" si="6"/>
        <v>321506995.02525371</v>
      </c>
      <c r="Q26" s="18">
        <f t="shared" si="6"/>
        <v>299737773.61881095</v>
      </c>
      <c r="R26" s="18">
        <f t="shared" si="6"/>
        <v>357186271.16599834</v>
      </c>
      <c r="S26" s="47">
        <v>107713599.45999999</v>
      </c>
      <c r="T26" s="47">
        <v>67001532.075720891</v>
      </c>
      <c r="U26" s="47">
        <v>279847580.5333665</v>
      </c>
      <c r="V26" s="47">
        <v>623563088.23000002</v>
      </c>
      <c r="W26" s="47">
        <v>1018317025.8670888</v>
      </c>
      <c r="X26" s="47">
        <v>1553511161.53</v>
      </c>
      <c r="Y26" s="47">
        <v>1937184693.3683171</v>
      </c>
      <c r="Z26" s="47">
        <v>956248830.06496298</v>
      </c>
      <c r="AA26" s="47">
        <v>4345151449.7589073</v>
      </c>
      <c r="AB26" s="47">
        <v>704957571.10000014</v>
      </c>
      <c r="AC26" s="47">
        <v>411702773.79000002</v>
      </c>
      <c r="AD26" s="47">
        <v>420705405.62</v>
      </c>
      <c r="AE26" s="47">
        <v>832408179.40999997</v>
      </c>
      <c r="AF26" s="47">
        <v>49383799.239999995</v>
      </c>
      <c r="AG26" s="47">
        <v>43689840.719999999</v>
      </c>
      <c r="AH26" s="47">
        <v>93073639.960000023</v>
      </c>
      <c r="AI26" s="55"/>
    </row>
    <row r="27" spans="2:35" s="24" customFormat="1" ht="12" customHeight="1" outlineLevel="2" x14ac:dyDescent="0.2">
      <c r="B27" s="21"/>
      <c r="C27" s="22"/>
      <c r="D27" s="25" t="s">
        <v>31</v>
      </c>
      <c r="E27" s="26">
        <v>291443856.96000004</v>
      </c>
      <c r="F27" s="26">
        <v>36383673.07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0">
        <v>0</v>
      </c>
      <c r="P27" s="20">
        <v>0</v>
      </c>
      <c r="Q27" s="20">
        <v>0</v>
      </c>
      <c r="R27" s="20">
        <v>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55"/>
    </row>
    <row r="28" spans="2:35" s="24" customFormat="1" ht="12" customHeight="1" outlineLevel="2" x14ac:dyDescent="0.2">
      <c r="B28" s="21"/>
      <c r="C28" s="22"/>
      <c r="D28" s="25" t="s">
        <v>32</v>
      </c>
      <c r="E28" s="26">
        <v>4022896.71</v>
      </c>
      <c r="F28" s="26">
        <v>502215.95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0">
        <v>0</v>
      </c>
      <c r="P28" s="20">
        <v>0</v>
      </c>
      <c r="Q28" s="20">
        <v>0</v>
      </c>
      <c r="R28" s="20">
        <v>0</v>
      </c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55"/>
    </row>
    <row r="29" spans="2:35" s="24" customFormat="1" ht="12" customHeight="1" outlineLevel="2" x14ac:dyDescent="0.2">
      <c r="B29" s="21"/>
      <c r="C29" s="22"/>
      <c r="D29" s="25" t="s">
        <v>33</v>
      </c>
      <c r="E29" s="26">
        <v>27422648.219999999</v>
      </c>
      <c r="F29" s="26">
        <v>3629508.91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0">
        <v>0</v>
      </c>
      <c r="P29" s="20">
        <v>0</v>
      </c>
      <c r="Q29" s="20">
        <v>0</v>
      </c>
      <c r="R29" s="20">
        <v>0</v>
      </c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55"/>
    </row>
    <row r="30" spans="2:35" s="24" customFormat="1" ht="12" customHeight="1" outlineLevel="2" x14ac:dyDescent="0.2">
      <c r="B30" s="21"/>
      <c r="C30" s="22"/>
      <c r="D30" s="25" t="s">
        <v>34</v>
      </c>
      <c r="E30" s="26">
        <v>21164232.209999997</v>
      </c>
      <c r="F30" s="26">
        <v>3458498.25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0">
        <v>0</v>
      </c>
      <c r="P30" s="20">
        <v>0</v>
      </c>
      <c r="Q30" s="20">
        <v>0</v>
      </c>
      <c r="R30" s="20">
        <v>0</v>
      </c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55"/>
    </row>
    <row r="31" spans="2:35" s="24" customFormat="1" ht="12" customHeight="1" outlineLevel="2" x14ac:dyDescent="0.2">
      <c r="B31" s="21"/>
      <c r="C31" s="22"/>
      <c r="D31" s="25" t="s">
        <v>3</v>
      </c>
      <c r="E31" s="26">
        <v>21547188.899999999</v>
      </c>
      <c r="F31" s="26">
        <v>2484407.7000000002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0">
        <v>0</v>
      </c>
      <c r="P31" s="20">
        <v>0</v>
      </c>
      <c r="Q31" s="20">
        <v>0</v>
      </c>
      <c r="R31" s="20">
        <v>0</v>
      </c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55"/>
    </row>
    <row r="32" spans="2:35" s="24" customFormat="1" ht="12" customHeight="1" outlineLevel="2" x14ac:dyDescent="0.2">
      <c r="B32" s="21"/>
      <c r="C32" s="22"/>
      <c r="D32" s="25" t="s">
        <v>4</v>
      </c>
      <c r="E32" s="26">
        <v>24588039.650000002</v>
      </c>
      <c r="F32" s="26">
        <v>3743972.28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0">
        <v>0</v>
      </c>
      <c r="P32" s="20">
        <v>0</v>
      </c>
      <c r="Q32" s="20">
        <v>0</v>
      </c>
      <c r="R32" s="20">
        <v>0</v>
      </c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55"/>
    </row>
    <row r="33" spans="2:35" s="24" customFormat="1" ht="12" customHeight="1" outlineLevel="2" x14ac:dyDescent="0.2">
      <c r="B33" s="21"/>
      <c r="C33" s="22"/>
      <c r="D33" s="25" t="s">
        <v>5</v>
      </c>
      <c r="E33" s="26">
        <v>87763009.370000005</v>
      </c>
      <c r="F33" s="26">
        <v>1422587.82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0">
        <v>0</v>
      </c>
      <c r="P33" s="20">
        <v>0</v>
      </c>
      <c r="Q33" s="20">
        <v>0</v>
      </c>
      <c r="R33" s="20">
        <v>0</v>
      </c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55"/>
    </row>
    <row r="34" spans="2:35" s="24" customFormat="1" ht="12" customHeight="1" outlineLevel="2" x14ac:dyDescent="0.2">
      <c r="B34" s="21"/>
      <c r="C34" s="22"/>
      <c r="D34" s="25" t="s">
        <v>1</v>
      </c>
      <c r="E34" s="26">
        <v>1133916.83</v>
      </c>
      <c r="F34" s="26">
        <v>68035.009999999995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0"/>
      <c r="P34" s="20"/>
      <c r="Q34" s="20"/>
      <c r="R34" s="20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55"/>
    </row>
    <row r="35" spans="2:35" s="24" customFormat="1" ht="12" customHeight="1" outlineLevel="2" x14ac:dyDescent="0.2">
      <c r="B35" s="21"/>
      <c r="C35" s="22"/>
      <c r="D35" s="25" t="s">
        <v>35</v>
      </c>
      <c r="E35" s="26">
        <v>1269615.96</v>
      </c>
      <c r="F35" s="26">
        <v>437270.51</v>
      </c>
      <c r="G35" s="26">
        <v>1269615.96</v>
      </c>
      <c r="H35" s="26">
        <v>326179.11</v>
      </c>
      <c r="I35" s="26">
        <v>1269615.96</v>
      </c>
      <c r="J35" s="26">
        <v>215741.9</v>
      </c>
      <c r="K35" s="26">
        <v>1192032.7259166667</v>
      </c>
      <c r="L35" s="26">
        <v>104833.51</v>
      </c>
      <c r="M35" s="26">
        <v>513610.13</v>
      </c>
      <c r="N35" s="26">
        <v>21322.75</v>
      </c>
      <c r="O35" s="20">
        <v>59517.42</v>
      </c>
      <c r="P35" s="20">
        <v>2924.39</v>
      </c>
      <c r="Q35" s="20">
        <v>5310</v>
      </c>
      <c r="R35" s="20">
        <v>794.27</v>
      </c>
      <c r="S35" s="48">
        <v>6195</v>
      </c>
      <c r="T35" s="48">
        <v>0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55"/>
    </row>
    <row r="36" spans="2:35" s="24" customFormat="1" ht="12" customHeight="1" outlineLevel="2" x14ac:dyDescent="0.2">
      <c r="B36" s="21"/>
      <c r="C36" s="22"/>
      <c r="D36" s="25" t="s">
        <v>81</v>
      </c>
      <c r="E36" s="26"/>
      <c r="F36" s="26"/>
      <c r="G36" s="26"/>
      <c r="H36" s="26"/>
      <c r="I36" s="26"/>
      <c r="J36" s="26"/>
      <c r="K36" s="26"/>
      <c r="L36" s="26"/>
      <c r="M36" s="26">
        <v>331444793.86940551</v>
      </c>
      <c r="N36" s="26">
        <v>320314060.05968952</v>
      </c>
      <c r="O36" s="20">
        <v>331444793.86587399</v>
      </c>
      <c r="P36" s="20">
        <v>300953430.8552537</v>
      </c>
      <c r="Q36" s="20">
        <v>276203994.87881094</v>
      </c>
      <c r="R36" s="20">
        <v>236665668.72819003</v>
      </c>
      <c r="S36" s="48">
        <v>77966219.159999996</v>
      </c>
      <c r="T36" s="48">
        <v>62350041.695720889</v>
      </c>
      <c r="U36" s="48">
        <v>155932438.31988233</v>
      </c>
      <c r="V36" s="48">
        <v>114841924.09</v>
      </c>
      <c r="W36" s="48">
        <v>155932438.31988233</v>
      </c>
      <c r="X36" s="48">
        <v>105091109.31000002</v>
      </c>
      <c r="Y36" s="48">
        <v>155932438.3197059</v>
      </c>
      <c r="Z36" s="48">
        <v>96259897.845713407</v>
      </c>
      <c r="AA36" s="48">
        <v>155932438.31994116</v>
      </c>
      <c r="AB36" s="48">
        <v>86872581.799999997</v>
      </c>
      <c r="AC36" s="48">
        <v>12994369.859999999</v>
      </c>
      <c r="AD36" s="48">
        <v>12994369.859999999</v>
      </c>
      <c r="AE36" s="48">
        <v>25988739.719999999</v>
      </c>
      <c r="AF36" s="48">
        <v>6962412.7300000004</v>
      </c>
      <c r="AG36" s="48">
        <v>6228909.8600000003</v>
      </c>
      <c r="AH36" s="48">
        <v>13191322.59</v>
      </c>
      <c r="AI36" s="55"/>
    </row>
    <row r="37" spans="2:35" s="24" customFormat="1" ht="12" customHeight="1" outlineLevel="2" x14ac:dyDescent="0.2">
      <c r="B37" s="21"/>
      <c r="C37" s="22"/>
      <c r="D37" s="25" t="s">
        <v>83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0"/>
      <c r="P37" s="20"/>
      <c r="Q37" s="20"/>
      <c r="R37" s="20"/>
      <c r="S37" s="48">
        <v>0</v>
      </c>
      <c r="T37" s="48">
        <v>0</v>
      </c>
      <c r="U37" s="48">
        <v>98708572.563484177</v>
      </c>
      <c r="V37" s="48">
        <v>35554912.299999997</v>
      </c>
      <c r="W37" s="48">
        <v>98708572.566968367</v>
      </c>
      <c r="X37" s="48">
        <v>21460544.959999997</v>
      </c>
      <c r="Y37" s="48">
        <v>99540052.737420946</v>
      </c>
      <c r="Z37" s="48">
        <v>7625685.0092495652</v>
      </c>
      <c r="AA37" s="48"/>
      <c r="AB37" s="48"/>
      <c r="AC37" s="48"/>
      <c r="AD37" s="48"/>
      <c r="AE37" s="48"/>
      <c r="AF37" s="48"/>
      <c r="AG37" s="48"/>
      <c r="AH37" s="48"/>
      <c r="AI37" s="55"/>
    </row>
    <row r="38" spans="2:35" s="24" customFormat="1" ht="12" customHeight="1" outlineLevel="2" x14ac:dyDescent="0.2">
      <c r="B38" s="21"/>
      <c r="C38" s="22"/>
      <c r="D38" s="25" t="s">
        <v>79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0">
        <v>0</v>
      </c>
      <c r="P38" s="20">
        <v>15837842.470000016</v>
      </c>
      <c r="Q38" s="20">
        <v>0</v>
      </c>
      <c r="R38" s="20">
        <v>115818931.64780834</v>
      </c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55"/>
    </row>
    <row r="39" spans="2:35" s="24" customFormat="1" ht="12" customHeight="1" outlineLevel="2" x14ac:dyDescent="0.2">
      <c r="B39" s="21"/>
      <c r="C39" s="22"/>
      <c r="D39" s="25" t="s">
        <v>61</v>
      </c>
      <c r="E39" s="26">
        <v>34830110.869999997</v>
      </c>
      <c r="F39" s="26">
        <v>9354147.9199999999</v>
      </c>
      <c r="G39" s="26">
        <v>34470305.150000006</v>
      </c>
      <c r="H39" s="26">
        <v>7545184.0899999989</v>
      </c>
      <c r="I39" s="26">
        <v>48744482.140000001</v>
      </c>
      <c r="J39" s="26">
        <v>6706695.6799999997</v>
      </c>
      <c r="K39" s="26">
        <v>52360382.629999995</v>
      </c>
      <c r="L39" s="26">
        <v>5115507.53</v>
      </c>
      <c r="M39" s="26">
        <v>44134803.440000005</v>
      </c>
      <c r="N39" s="26">
        <v>5144804.95</v>
      </c>
      <c r="O39" s="20">
        <v>17666968.16</v>
      </c>
      <c r="P39" s="20">
        <v>4712797.3099999996</v>
      </c>
      <c r="Q39" s="20">
        <v>23528468.740000002</v>
      </c>
      <c r="R39" s="20">
        <v>4700876.5199999996</v>
      </c>
      <c r="S39" s="48">
        <v>29741185.299999993</v>
      </c>
      <c r="T39" s="48">
        <v>4651490.3800000008</v>
      </c>
      <c r="U39" s="48">
        <v>25206569.649999995</v>
      </c>
      <c r="V39" s="48">
        <v>5721010.1499999762</v>
      </c>
      <c r="W39" s="48">
        <v>102410114.48000002</v>
      </c>
      <c r="X39" s="48">
        <v>185351706.03999996</v>
      </c>
      <c r="Y39" s="48">
        <v>878193121.70999992</v>
      </c>
      <c r="Z39" s="48">
        <v>281725829.80000007</v>
      </c>
      <c r="AA39" s="48">
        <v>1016559761.5500002</v>
      </c>
      <c r="AB39" s="48">
        <v>286165598.49000007</v>
      </c>
      <c r="AC39" s="48">
        <v>89895731.200000003</v>
      </c>
      <c r="AD39" s="48">
        <v>91079598.25</v>
      </c>
      <c r="AE39" s="48">
        <v>180975329.44999993</v>
      </c>
      <c r="AF39" s="48">
        <v>26054860.289999999</v>
      </c>
      <c r="AG39" s="48">
        <v>25097840.050000001</v>
      </c>
      <c r="AH39" s="48">
        <v>51152700.340000018</v>
      </c>
      <c r="AI39" s="55"/>
    </row>
    <row r="40" spans="2:35" s="24" customFormat="1" ht="12" customHeight="1" outlineLevel="2" x14ac:dyDescent="0.2">
      <c r="B40" s="21"/>
      <c r="C40" s="22"/>
      <c r="D40" s="25" t="s">
        <v>36</v>
      </c>
      <c r="E40" s="26">
        <v>33053801.108999997</v>
      </c>
      <c r="F40" s="26">
        <v>6386578.7400000002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/>
      <c r="N40" s="26"/>
      <c r="O40" s="18"/>
      <c r="P40" s="18"/>
      <c r="Q40" s="18"/>
      <c r="R40" s="18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55"/>
    </row>
    <row r="41" spans="2:35" s="24" customFormat="1" ht="12" customHeight="1" outlineLevel="2" x14ac:dyDescent="0.2">
      <c r="B41" s="21"/>
      <c r="C41" s="22"/>
      <c r="D41" s="25" t="s">
        <v>37</v>
      </c>
      <c r="E41" s="26">
        <v>44733973.989999995</v>
      </c>
      <c r="F41" s="26">
        <v>9923986.9900000021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8">
        <v>0</v>
      </c>
      <c r="P41" s="18">
        <v>0</v>
      </c>
      <c r="Q41" s="18">
        <v>0</v>
      </c>
      <c r="R41" s="18">
        <v>0</v>
      </c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55"/>
    </row>
    <row r="42" spans="2:35" s="24" customFormat="1" ht="12" customHeight="1" outlineLevel="2" x14ac:dyDescent="0.2">
      <c r="B42" s="21"/>
      <c r="C42" s="22"/>
      <c r="D42" s="25" t="s">
        <v>38</v>
      </c>
      <c r="E42" s="26">
        <v>9225371.2200000007</v>
      </c>
      <c r="F42" s="26">
        <v>12033092.890000001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18">
        <v>0</v>
      </c>
      <c r="P42" s="18">
        <v>0</v>
      </c>
      <c r="Q42" s="18">
        <v>0</v>
      </c>
      <c r="R42" s="18">
        <v>0</v>
      </c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55"/>
    </row>
    <row r="43" spans="2:35" s="24" customFormat="1" ht="12" customHeight="1" outlineLevel="2" x14ac:dyDescent="0.2">
      <c r="B43" s="21"/>
      <c r="C43" s="22"/>
      <c r="D43" s="25" t="s">
        <v>87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8"/>
      <c r="P43" s="18"/>
      <c r="Q43" s="18"/>
      <c r="R43" s="18"/>
      <c r="S43" s="47"/>
      <c r="T43" s="47"/>
      <c r="U43" s="47">
        <v>0</v>
      </c>
      <c r="V43" s="48">
        <v>467445241.69</v>
      </c>
      <c r="W43" s="47">
        <v>661265900.50023806</v>
      </c>
      <c r="X43" s="48">
        <v>1241607801.22</v>
      </c>
      <c r="Y43" s="48">
        <v>793519080.60119045</v>
      </c>
      <c r="Z43" s="48">
        <v>570637417.40999997</v>
      </c>
      <c r="AA43" s="48">
        <v>3167659249.8889656</v>
      </c>
      <c r="AB43" s="48">
        <v>331919390.81</v>
      </c>
      <c r="AC43" s="48">
        <v>308812672.73000002</v>
      </c>
      <c r="AD43" s="48">
        <v>316631437.50999999</v>
      </c>
      <c r="AE43" s="48">
        <v>625444110.24000001</v>
      </c>
      <c r="AF43" s="48">
        <v>16366526.219999999</v>
      </c>
      <c r="AG43" s="48">
        <v>12363090.810000001</v>
      </c>
      <c r="AH43" s="48">
        <v>28729617.030000001</v>
      </c>
      <c r="AI43" s="55"/>
    </row>
    <row r="44" spans="2:35" s="24" customFormat="1" ht="12" customHeight="1" outlineLevel="2" x14ac:dyDescent="0.2">
      <c r="B44" s="21"/>
      <c r="C44" s="22"/>
      <c r="D44" s="51" t="s">
        <v>88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8"/>
      <c r="P44" s="18"/>
      <c r="Q44" s="18"/>
      <c r="R44" s="18"/>
      <c r="S44" s="47"/>
      <c r="T44" s="47"/>
      <c r="U44" s="47"/>
      <c r="V44" s="48"/>
      <c r="W44" s="47">
        <v>0</v>
      </c>
      <c r="X44" s="48">
        <v>0</v>
      </c>
      <c r="Y44" s="48">
        <v>10000000</v>
      </c>
      <c r="Z44" s="48">
        <v>0</v>
      </c>
      <c r="AA44" s="48">
        <v>5000000</v>
      </c>
      <c r="AB44" s="48">
        <v>0</v>
      </c>
      <c r="AC44" s="48"/>
      <c r="AD44" s="48"/>
      <c r="AE44" s="48"/>
      <c r="AF44" s="48"/>
      <c r="AG44" s="48"/>
      <c r="AH44" s="48"/>
      <c r="AI44" s="55"/>
    </row>
    <row r="45" spans="2:35" s="24" customFormat="1" ht="12" customHeight="1" outlineLevel="2" x14ac:dyDescent="0.2">
      <c r="B45" s="21"/>
      <c r="C45" s="22"/>
      <c r="D45" s="51" t="s">
        <v>96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8"/>
      <c r="P45" s="18"/>
      <c r="Q45" s="18"/>
      <c r="R45" s="18"/>
      <c r="S45" s="47"/>
      <c r="T45" s="47"/>
      <c r="U45" s="47"/>
      <c r="V45" s="48"/>
      <c r="W45" s="47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55"/>
    </row>
    <row r="46" spans="2:35" s="24" customFormat="1" ht="12" customHeight="1" outlineLevel="1" x14ac:dyDescent="0.2">
      <c r="B46" s="27"/>
      <c r="C46" s="15"/>
      <c r="D46" s="16"/>
      <c r="E46" s="20"/>
      <c r="F46" s="20"/>
      <c r="G46" s="20"/>
      <c r="H46" s="20"/>
      <c r="I46" s="20"/>
      <c r="J46" s="20"/>
      <c r="K46" s="36"/>
      <c r="L46" s="36"/>
      <c r="M46" s="36"/>
      <c r="N46" s="36"/>
      <c r="O46" s="18"/>
      <c r="P46" s="18"/>
      <c r="Q46" s="18"/>
      <c r="R46" s="18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55"/>
    </row>
    <row r="47" spans="2:35" s="24" customFormat="1" ht="12" customHeight="1" outlineLevel="2" x14ac:dyDescent="0.2">
      <c r="B47" s="21"/>
      <c r="C47" s="22" t="s">
        <v>39</v>
      </c>
      <c r="D47" s="23"/>
      <c r="E47" s="17">
        <f>SUM(E48)</f>
        <v>0</v>
      </c>
      <c r="F47" s="17">
        <f>SUM(F48:F49)</f>
        <v>0</v>
      </c>
      <c r="G47" s="17">
        <f>SUM(G48)</f>
        <v>0</v>
      </c>
      <c r="H47" s="17">
        <f t="shared" ref="H47:N47" si="7">SUM(H48:H49)</f>
        <v>17398.486106442288</v>
      </c>
      <c r="I47" s="17">
        <f t="shared" si="7"/>
        <v>32860000</v>
      </c>
      <c r="J47" s="17">
        <f t="shared" si="7"/>
        <v>2601039.9836842106</v>
      </c>
      <c r="K47" s="17">
        <f t="shared" si="7"/>
        <v>0</v>
      </c>
      <c r="L47" s="17">
        <f t="shared" si="7"/>
        <v>0</v>
      </c>
      <c r="M47" s="17">
        <f t="shared" si="7"/>
        <v>0</v>
      </c>
      <c r="N47" s="17">
        <f t="shared" si="7"/>
        <v>0</v>
      </c>
      <c r="O47" s="18">
        <f t="shared" ref="O47:R47" si="8">SUM(O48:O49)</f>
        <v>0</v>
      </c>
      <c r="P47" s="18">
        <f t="shared" si="8"/>
        <v>0</v>
      </c>
      <c r="Q47" s="18">
        <f t="shared" si="8"/>
        <v>0</v>
      </c>
      <c r="R47" s="18">
        <f t="shared" si="8"/>
        <v>0</v>
      </c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55"/>
    </row>
    <row r="48" spans="2:35" s="24" customFormat="1" ht="12" customHeight="1" outlineLevel="2" x14ac:dyDescent="0.2">
      <c r="B48" s="21"/>
      <c r="C48" s="22"/>
      <c r="D48" s="25" t="s">
        <v>2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18">
        <v>0</v>
      </c>
      <c r="P48" s="18">
        <v>0</v>
      </c>
      <c r="Q48" s="18">
        <v>0</v>
      </c>
      <c r="R48" s="18">
        <v>0</v>
      </c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55"/>
    </row>
    <row r="49" spans="2:35" s="24" customFormat="1" ht="12" customHeight="1" outlineLevel="2" x14ac:dyDescent="0.2">
      <c r="B49" s="21"/>
      <c r="C49" s="22"/>
      <c r="D49" s="25" t="s">
        <v>56</v>
      </c>
      <c r="E49" s="26">
        <v>0</v>
      </c>
      <c r="F49" s="26">
        <v>0</v>
      </c>
      <c r="G49" s="26">
        <v>0</v>
      </c>
      <c r="H49" s="26">
        <v>17398.486106442288</v>
      </c>
      <c r="I49" s="26">
        <v>32860000</v>
      </c>
      <c r="J49" s="26">
        <v>2601039.9836842106</v>
      </c>
      <c r="K49" s="26">
        <v>0</v>
      </c>
      <c r="L49" s="26">
        <v>0</v>
      </c>
      <c r="M49" s="26">
        <v>0</v>
      </c>
      <c r="N49" s="26">
        <v>0</v>
      </c>
      <c r="O49" s="18">
        <v>0</v>
      </c>
      <c r="P49" s="18">
        <v>0</v>
      </c>
      <c r="Q49" s="18">
        <v>0</v>
      </c>
      <c r="R49" s="18">
        <v>0</v>
      </c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55"/>
    </row>
    <row r="50" spans="2:35" s="24" customFormat="1" ht="12" customHeight="1" outlineLevel="1" x14ac:dyDescent="0.2">
      <c r="B50" s="27"/>
      <c r="C50" s="15"/>
      <c r="D50" s="16"/>
      <c r="E50" s="20"/>
      <c r="F50" s="20"/>
      <c r="G50" s="20"/>
      <c r="H50" s="20"/>
      <c r="I50" s="20"/>
      <c r="J50" s="20"/>
      <c r="K50" s="36"/>
      <c r="L50" s="36"/>
      <c r="M50" s="36"/>
      <c r="N50" s="36"/>
      <c r="O50" s="18"/>
      <c r="P50" s="18"/>
      <c r="Q50" s="18"/>
      <c r="R50" s="18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55"/>
    </row>
    <row r="51" spans="2:35" s="24" customFormat="1" ht="12" customHeight="1" outlineLevel="2" x14ac:dyDescent="0.2">
      <c r="B51" s="21"/>
      <c r="C51" s="22" t="s">
        <v>40</v>
      </c>
      <c r="D51" s="23"/>
      <c r="E51" s="17">
        <f t="shared" ref="E51:F51" si="9">SUM(E52)</f>
        <v>0</v>
      </c>
      <c r="F51" s="17">
        <f t="shared" si="9"/>
        <v>0</v>
      </c>
      <c r="G51" s="17">
        <f t="shared" ref="G51:P51" si="10">SUM(G52)</f>
        <v>0</v>
      </c>
      <c r="H51" s="17">
        <f t="shared" si="10"/>
        <v>0</v>
      </c>
      <c r="I51" s="17">
        <f t="shared" si="10"/>
        <v>0</v>
      </c>
      <c r="J51" s="17">
        <f t="shared" si="10"/>
        <v>0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  <c r="O51" s="18">
        <f t="shared" si="10"/>
        <v>0</v>
      </c>
      <c r="P51" s="18">
        <f t="shared" si="10"/>
        <v>0</v>
      </c>
      <c r="Q51" s="18">
        <f>SUM(Q52)</f>
        <v>0</v>
      </c>
      <c r="R51" s="18">
        <f>SUM(R52)</f>
        <v>0</v>
      </c>
      <c r="S51" s="47"/>
      <c r="T51" s="47"/>
      <c r="U51" s="47"/>
      <c r="V51" s="47"/>
      <c r="W51" s="47"/>
      <c r="X51" s="47"/>
      <c r="Y51" s="47">
        <v>21903.49</v>
      </c>
      <c r="Z51" s="47">
        <v>875.56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55"/>
    </row>
    <row r="52" spans="2:35" s="24" customFormat="1" ht="12" customHeight="1" outlineLevel="1" x14ac:dyDescent="0.2">
      <c r="B52" s="27"/>
      <c r="C52" s="15"/>
      <c r="D52" s="52" t="s">
        <v>41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36">
        <v>0</v>
      </c>
      <c r="L52" s="36">
        <v>0</v>
      </c>
      <c r="M52" s="36">
        <v>0</v>
      </c>
      <c r="N52" s="36">
        <v>0</v>
      </c>
      <c r="O52" s="18">
        <v>0</v>
      </c>
      <c r="P52" s="18">
        <v>0</v>
      </c>
      <c r="Q52" s="18">
        <v>0</v>
      </c>
      <c r="R52" s="18">
        <v>0</v>
      </c>
      <c r="S52" s="47"/>
      <c r="T52" s="47"/>
      <c r="U52" s="47"/>
      <c r="V52" s="47"/>
      <c r="W52" s="47"/>
      <c r="X52" s="47"/>
      <c r="Y52" s="48">
        <v>21903.49</v>
      </c>
      <c r="Z52" s="48">
        <v>875.56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55"/>
    </row>
    <row r="53" spans="2:35" s="24" customFormat="1" ht="12" customHeight="1" outlineLevel="1" x14ac:dyDescent="0.2">
      <c r="B53" s="27"/>
      <c r="C53" s="15"/>
      <c r="D53" s="16"/>
      <c r="E53" s="20"/>
      <c r="F53" s="20"/>
      <c r="G53" s="20"/>
      <c r="H53" s="20"/>
      <c r="I53" s="20"/>
      <c r="J53" s="20"/>
      <c r="K53" s="36"/>
      <c r="L53" s="36"/>
      <c r="M53" s="36"/>
      <c r="N53" s="36"/>
      <c r="O53" s="18"/>
      <c r="P53" s="18"/>
      <c r="Q53" s="18"/>
      <c r="R53" s="18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55"/>
    </row>
    <row r="54" spans="2:35" s="24" customFormat="1" ht="12" customHeight="1" outlineLevel="2" x14ac:dyDescent="0.2">
      <c r="B54" s="21"/>
      <c r="C54" s="22" t="s">
        <v>100</v>
      </c>
      <c r="D54" s="23"/>
      <c r="E54" s="17"/>
      <c r="F54" s="17"/>
      <c r="G54" s="17"/>
      <c r="H54" s="17"/>
      <c r="I54" s="17"/>
      <c r="J54" s="17"/>
      <c r="K54" s="37"/>
      <c r="L54" s="37"/>
      <c r="M54" s="37"/>
      <c r="N54" s="37"/>
      <c r="O54" s="18"/>
      <c r="P54" s="18"/>
      <c r="Q54" s="18"/>
      <c r="R54" s="18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55"/>
    </row>
    <row r="55" spans="2:35" s="24" customFormat="1" ht="12" customHeight="1" x14ac:dyDescent="0.2">
      <c r="B55" s="21"/>
      <c r="C55" s="22"/>
      <c r="D55" s="25"/>
      <c r="E55" s="17"/>
      <c r="F55" s="17"/>
      <c r="G55" s="17"/>
      <c r="H55" s="17"/>
      <c r="I55" s="17"/>
      <c r="J55" s="17"/>
      <c r="K55" s="37"/>
      <c r="L55" s="37"/>
      <c r="M55" s="37"/>
      <c r="N55" s="37"/>
      <c r="O55" s="18"/>
      <c r="P55" s="18"/>
      <c r="Q55" s="18"/>
      <c r="R55" s="18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55"/>
    </row>
    <row r="56" spans="2:35" s="24" customFormat="1" ht="12" customHeight="1" x14ac:dyDescent="0.2">
      <c r="B56" s="21"/>
      <c r="C56" s="22" t="s">
        <v>101</v>
      </c>
      <c r="D56" s="25"/>
      <c r="E56" s="17"/>
      <c r="F56" s="17"/>
      <c r="G56" s="17"/>
      <c r="H56" s="17"/>
      <c r="I56" s="17"/>
      <c r="J56" s="17"/>
      <c r="K56" s="37"/>
      <c r="L56" s="37"/>
      <c r="M56" s="37"/>
      <c r="N56" s="37"/>
      <c r="O56" s="18"/>
      <c r="P56" s="18"/>
      <c r="Q56" s="18"/>
      <c r="R56" s="18"/>
      <c r="S56" s="47"/>
      <c r="T56" s="47"/>
      <c r="U56" s="47"/>
      <c r="V56" s="47"/>
      <c r="W56" s="47"/>
      <c r="X56" s="47"/>
      <c r="Y56" s="47">
        <v>0</v>
      </c>
      <c r="Z56" s="47">
        <v>774594082.93602729</v>
      </c>
      <c r="AA56" s="47">
        <v>224662500</v>
      </c>
      <c r="AB56" s="47">
        <v>855321126.31999993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55"/>
    </row>
    <row r="57" spans="2:35" s="24" customFormat="1" ht="12" customHeight="1" x14ac:dyDescent="0.2">
      <c r="B57" s="21"/>
      <c r="C57" s="22"/>
      <c r="D57" s="25" t="s">
        <v>99</v>
      </c>
      <c r="E57" s="17"/>
      <c r="F57" s="17"/>
      <c r="G57" s="17"/>
      <c r="H57" s="17"/>
      <c r="I57" s="17"/>
      <c r="J57" s="17"/>
      <c r="K57" s="37"/>
      <c r="L57" s="37"/>
      <c r="M57" s="37"/>
      <c r="N57" s="37"/>
      <c r="O57" s="18"/>
      <c r="P57" s="18"/>
      <c r="Q57" s="18"/>
      <c r="R57" s="18"/>
      <c r="S57" s="47"/>
      <c r="T57" s="47"/>
      <c r="U57" s="47"/>
      <c r="V57" s="47"/>
      <c r="W57" s="47"/>
      <c r="X57" s="47"/>
      <c r="Y57" s="47">
        <v>0</v>
      </c>
      <c r="Z57" s="48">
        <v>774594082.93602729</v>
      </c>
      <c r="AA57" s="48">
        <v>224662500</v>
      </c>
      <c r="AB57" s="48">
        <v>855321126.31999993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0</v>
      </c>
      <c r="AI57" s="55"/>
    </row>
    <row r="58" spans="2:35" s="13" customFormat="1" ht="12" customHeight="1" x14ac:dyDescent="0.2">
      <c r="B58" s="21"/>
      <c r="C58" s="22"/>
      <c r="D58" s="25"/>
      <c r="E58" s="17"/>
      <c r="F58" s="17"/>
      <c r="G58" s="17"/>
      <c r="H58" s="17"/>
      <c r="I58" s="17"/>
      <c r="J58" s="17"/>
      <c r="K58" s="37"/>
      <c r="L58" s="37"/>
      <c r="M58" s="37"/>
      <c r="N58" s="37"/>
      <c r="O58" s="18"/>
      <c r="P58" s="18"/>
      <c r="Q58" s="18"/>
      <c r="R58" s="18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55"/>
    </row>
    <row r="59" spans="2:35" s="13" customFormat="1" ht="12" customHeight="1" outlineLevel="1" x14ac:dyDescent="0.2">
      <c r="B59" s="14" t="s">
        <v>42</v>
      </c>
      <c r="C59" s="15"/>
      <c r="D59" s="16"/>
      <c r="E59" s="17">
        <f>+E61+E94+E107</f>
        <v>381146621.58684361</v>
      </c>
      <c r="F59" s="18">
        <f>+F61+F94+F107</f>
        <v>153393683.61339355</v>
      </c>
      <c r="G59" s="17">
        <f t="shared" ref="G59:R59" si="11">+G61+G94+G107+G118</f>
        <v>366811620.61261851</v>
      </c>
      <c r="H59" s="18">
        <f t="shared" si="11"/>
        <v>453222671.758237</v>
      </c>
      <c r="I59" s="17">
        <f t="shared" si="11"/>
        <v>399569316.75778925</v>
      </c>
      <c r="J59" s="18">
        <f t="shared" si="11"/>
        <v>479592787.39539659</v>
      </c>
      <c r="K59" s="18">
        <f t="shared" si="11"/>
        <v>1629586790.1164184</v>
      </c>
      <c r="L59" s="18">
        <f t="shared" si="11"/>
        <v>648347714.94889045</v>
      </c>
      <c r="M59" s="18">
        <f t="shared" si="11"/>
        <v>728152507.48090005</v>
      </c>
      <c r="N59" s="18">
        <f t="shared" si="11"/>
        <v>795821531.49142945</v>
      </c>
      <c r="O59" s="18">
        <f t="shared" si="11"/>
        <v>820797849.98000002</v>
      </c>
      <c r="P59" s="18">
        <f t="shared" si="11"/>
        <v>857620447.29399991</v>
      </c>
      <c r="Q59" s="18">
        <f t="shared" si="11"/>
        <v>1006162317.1299999</v>
      </c>
      <c r="R59" s="18">
        <f t="shared" si="11"/>
        <v>1795595308.5929406</v>
      </c>
      <c r="S59" s="47">
        <v>8115976742.001894</v>
      </c>
      <c r="T59" s="47">
        <v>2592037314.7822881</v>
      </c>
      <c r="U59" s="47">
        <v>1204900017.2800002</v>
      </c>
      <c r="V59" s="47">
        <v>5004132173.0587234</v>
      </c>
      <c r="W59" s="47">
        <v>4452505966.7800007</v>
      </c>
      <c r="X59" s="47">
        <v>8522330083.5031033</v>
      </c>
      <c r="Y59" s="47">
        <v>9915962775.9960003</v>
      </c>
      <c r="Z59" s="47">
        <v>9681898027.282753</v>
      </c>
      <c r="AA59" s="47">
        <v>13863815281.219999</v>
      </c>
      <c r="AB59" s="47">
        <v>11487674697.287281</v>
      </c>
      <c r="AC59" s="47">
        <v>1269356977.0222001</v>
      </c>
      <c r="AD59" s="47">
        <v>9730088.3699999992</v>
      </c>
      <c r="AE59" s="47">
        <v>1279087065.3899999</v>
      </c>
      <c r="AF59" s="47">
        <v>1590783512.7535512</v>
      </c>
      <c r="AG59" s="47">
        <v>2608600.39</v>
      </c>
      <c r="AH59" s="47">
        <v>1593392113.1400001</v>
      </c>
      <c r="AI59" s="55"/>
    </row>
    <row r="60" spans="2:35" s="24" customFormat="1" ht="12" customHeight="1" outlineLevel="1" x14ac:dyDescent="0.2">
      <c r="B60" s="27"/>
      <c r="C60" s="15"/>
      <c r="D60" s="16"/>
      <c r="E60" s="20"/>
      <c r="F60" s="20"/>
      <c r="G60" s="20"/>
      <c r="H60" s="20"/>
      <c r="I60" s="20"/>
      <c r="J60" s="20"/>
      <c r="K60" s="36"/>
      <c r="L60" s="36"/>
      <c r="M60" s="36"/>
      <c r="N60" s="36"/>
      <c r="O60" s="18"/>
      <c r="P60" s="18"/>
      <c r="Q60" s="18"/>
      <c r="R60" s="18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55"/>
    </row>
    <row r="61" spans="2:35" s="24" customFormat="1" ht="12" customHeight="1" outlineLevel="2" x14ac:dyDescent="0.2">
      <c r="B61" s="21"/>
      <c r="C61" s="22" t="s">
        <v>43</v>
      </c>
      <c r="D61" s="23"/>
      <c r="E61" s="17">
        <f t="shared" ref="E61:R61" si="12">SUM(E62:E86)</f>
        <v>229622464.46084359</v>
      </c>
      <c r="F61" s="17">
        <f t="shared" si="12"/>
        <v>82715614.444843546</v>
      </c>
      <c r="G61" s="17">
        <f t="shared" si="12"/>
        <v>237693591.27524999</v>
      </c>
      <c r="H61" s="17">
        <f t="shared" si="12"/>
        <v>81131765.899000019</v>
      </c>
      <c r="I61" s="17">
        <f t="shared" si="12"/>
        <v>264542454.51999998</v>
      </c>
      <c r="J61" s="17">
        <f t="shared" si="12"/>
        <v>83674997.389999986</v>
      </c>
      <c r="K61" s="17">
        <f t="shared" si="12"/>
        <v>368888198.97999996</v>
      </c>
      <c r="L61" s="17">
        <f t="shared" si="12"/>
        <v>91812253.169999987</v>
      </c>
      <c r="M61" s="17">
        <f t="shared" si="12"/>
        <v>557436294.87</v>
      </c>
      <c r="N61" s="17">
        <f t="shared" si="12"/>
        <v>126223598.67</v>
      </c>
      <c r="O61" s="18">
        <f t="shared" si="12"/>
        <v>625975400.07000005</v>
      </c>
      <c r="P61" s="18">
        <f t="shared" si="12"/>
        <v>130202566.05000001</v>
      </c>
      <c r="Q61" s="18">
        <f t="shared" si="12"/>
        <v>687484940.4799999</v>
      </c>
      <c r="R61" s="18">
        <f t="shared" si="12"/>
        <v>200213885.80999997</v>
      </c>
      <c r="S61" s="47">
        <v>787940432.31000006</v>
      </c>
      <c r="T61" s="47">
        <v>275273821.37</v>
      </c>
      <c r="U61" s="47">
        <v>1141894519.8900001</v>
      </c>
      <c r="V61" s="47">
        <v>851263227.88</v>
      </c>
      <c r="W61" s="47">
        <v>2636182326.3500004</v>
      </c>
      <c r="X61" s="47">
        <v>1636818959.96</v>
      </c>
      <c r="Y61" s="47">
        <v>6757526649.3759995</v>
      </c>
      <c r="Z61" s="47">
        <v>1735500942.4999998</v>
      </c>
      <c r="AA61" s="47">
        <v>8826096302.5</v>
      </c>
      <c r="AB61" s="47">
        <v>1521181974.049</v>
      </c>
      <c r="AC61" s="47">
        <v>287700727.02219999</v>
      </c>
      <c r="AD61" s="47">
        <v>9730088.3699999992</v>
      </c>
      <c r="AE61" s="47">
        <v>297430815.38999999</v>
      </c>
      <c r="AF61" s="47">
        <v>41667399.771051168</v>
      </c>
      <c r="AG61" s="47">
        <v>1992166.54</v>
      </c>
      <c r="AH61" s="47">
        <v>43659566.310000002</v>
      </c>
      <c r="AI61" s="55"/>
    </row>
    <row r="62" spans="2:35" s="24" customFormat="1" ht="12" customHeight="1" outlineLevel="2" x14ac:dyDescent="0.2">
      <c r="B62" s="21"/>
      <c r="C62" s="22"/>
      <c r="D62" s="25" t="s">
        <v>6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0">
        <v>0</v>
      </c>
      <c r="P62" s="20">
        <v>0</v>
      </c>
      <c r="Q62" s="20">
        <v>0</v>
      </c>
      <c r="R62" s="20">
        <v>0</v>
      </c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55"/>
    </row>
    <row r="63" spans="2:35" s="24" customFormat="1" ht="12" customHeight="1" outlineLevel="2" x14ac:dyDescent="0.2">
      <c r="B63" s="21"/>
      <c r="C63" s="22"/>
      <c r="D63" s="25" t="s">
        <v>15</v>
      </c>
      <c r="E63" s="26">
        <v>12821572.199999999</v>
      </c>
      <c r="F63" s="26">
        <v>795884.04980000004</v>
      </c>
      <c r="G63" s="26">
        <v>6683185.2052499996</v>
      </c>
      <c r="H63" s="26">
        <v>161289.68900000001</v>
      </c>
      <c r="I63" s="26">
        <v>0</v>
      </c>
      <c r="J63" s="26">
        <v>0</v>
      </c>
      <c r="K63" s="26">
        <v>0</v>
      </c>
      <c r="L63" s="26">
        <v>0</v>
      </c>
      <c r="M63" s="26">
        <v>0</v>
      </c>
      <c r="N63" s="26">
        <v>0</v>
      </c>
      <c r="O63" s="20">
        <v>0</v>
      </c>
      <c r="P63" s="20">
        <v>0</v>
      </c>
      <c r="Q63" s="20">
        <v>0</v>
      </c>
      <c r="R63" s="20">
        <v>0</v>
      </c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55"/>
    </row>
    <row r="64" spans="2:35" s="24" customFormat="1" ht="12" customHeight="1" outlineLevel="2" x14ac:dyDescent="0.2">
      <c r="B64" s="21"/>
      <c r="C64" s="22"/>
      <c r="D64" s="25" t="s">
        <v>14</v>
      </c>
      <c r="E64" s="26">
        <v>17391791.734543562</v>
      </c>
      <c r="F64" s="26">
        <v>1300213.5488635267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0">
        <v>0</v>
      </c>
      <c r="P64" s="20">
        <v>0</v>
      </c>
      <c r="Q64" s="20">
        <v>0</v>
      </c>
      <c r="R64" s="20">
        <v>0</v>
      </c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55"/>
    </row>
    <row r="65" spans="2:35" s="24" customFormat="1" ht="12" customHeight="1" outlineLevel="2" x14ac:dyDescent="0.2">
      <c r="B65" s="21"/>
      <c r="C65" s="22"/>
      <c r="D65" s="25" t="s">
        <v>44</v>
      </c>
      <c r="E65" s="26">
        <v>7127009.8100000005</v>
      </c>
      <c r="F65" s="26">
        <v>3578752.32</v>
      </c>
      <c r="G65" s="26">
        <v>7524835.6699999999</v>
      </c>
      <c r="H65" s="26">
        <v>3795603.64</v>
      </c>
      <c r="I65" s="26">
        <v>8289940.3899999997</v>
      </c>
      <c r="J65" s="26">
        <v>3706698.8</v>
      </c>
      <c r="K65" s="26">
        <v>9740139.129999999</v>
      </c>
      <c r="L65" s="26">
        <v>3652982.05</v>
      </c>
      <c r="M65" s="26">
        <v>14867051.859999999</v>
      </c>
      <c r="N65" s="26">
        <v>5044816.05</v>
      </c>
      <c r="O65" s="20">
        <v>16496930.73</v>
      </c>
      <c r="P65" s="20">
        <v>4703853.59</v>
      </c>
      <c r="Q65" s="20">
        <v>27228564.469999999</v>
      </c>
      <c r="R65" s="20">
        <v>6713957.5</v>
      </c>
      <c r="S65" s="48">
        <v>29903939.850000001</v>
      </c>
      <c r="T65" s="48">
        <v>5354361.3</v>
      </c>
      <c r="U65" s="48">
        <v>52594410.240000002</v>
      </c>
      <c r="V65" s="48">
        <v>6186634.9000000004</v>
      </c>
      <c r="W65" s="48">
        <v>88616102.670000002</v>
      </c>
      <c r="X65" s="48">
        <v>5784310.3300000001</v>
      </c>
      <c r="Y65" s="48">
        <v>57096155.159999996</v>
      </c>
      <c r="Z65" s="48">
        <v>1533120.89</v>
      </c>
      <c r="AA65" s="48"/>
      <c r="AB65" s="48"/>
      <c r="AC65" s="48"/>
      <c r="AD65" s="48"/>
      <c r="AE65" s="48"/>
      <c r="AF65" s="48"/>
      <c r="AG65" s="48"/>
      <c r="AH65" s="48"/>
      <c r="AI65" s="55"/>
    </row>
    <row r="66" spans="2:35" s="24" customFormat="1" ht="12" customHeight="1" outlineLevel="2" x14ac:dyDescent="0.2">
      <c r="B66" s="21"/>
      <c r="C66" s="22"/>
      <c r="D66" s="25" t="s">
        <v>45</v>
      </c>
      <c r="E66" s="26">
        <v>52270808.570000008</v>
      </c>
      <c r="F66" s="26">
        <v>33782826.18</v>
      </c>
      <c r="G66" s="26">
        <v>54897876.450000003</v>
      </c>
      <c r="H66" s="26">
        <v>32171890.259999998</v>
      </c>
      <c r="I66" s="26">
        <v>59977473.979999997</v>
      </c>
      <c r="J66" s="26">
        <v>30916452.649999999</v>
      </c>
      <c r="K66" s="26">
        <v>70530963.140000001</v>
      </c>
      <c r="L66" s="26">
        <v>32989229.469999999</v>
      </c>
      <c r="M66" s="26">
        <v>108665806.53</v>
      </c>
      <c r="N66" s="26">
        <v>45745171.850000001</v>
      </c>
      <c r="O66" s="20">
        <v>120121312.94</v>
      </c>
      <c r="P66" s="20">
        <v>44060668.520000003</v>
      </c>
      <c r="Q66" s="20">
        <v>195011926.12</v>
      </c>
      <c r="R66" s="20">
        <v>64690409.049999997</v>
      </c>
      <c r="S66" s="48">
        <v>224165908.20999998</v>
      </c>
      <c r="T66" s="48">
        <v>58932197.18</v>
      </c>
      <c r="U66" s="48">
        <v>318196905.97000003</v>
      </c>
      <c r="V66" s="48">
        <v>63808830.590000004</v>
      </c>
      <c r="W66" s="48">
        <v>567032895.32999992</v>
      </c>
      <c r="X66" s="48">
        <v>83539593.449999988</v>
      </c>
      <c r="Y66" s="48">
        <v>906659270.22000003</v>
      </c>
      <c r="Z66" s="48">
        <v>84689436.920000002</v>
      </c>
      <c r="AA66" s="48">
        <v>1243159458.3800001</v>
      </c>
      <c r="AB66" s="48">
        <v>49928709.920000002</v>
      </c>
      <c r="AC66" s="48"/>
      <c r="AD66" s="48"/>
      <c r="AE66" s="48"/>
      <c r="AF66" s="48"/>
      <c r="AG66" s="48"/>
      <c r="AH66" s="48"/>
      <c r="AI66" s="55"/>
    </row>
    <row r="67" spans="2:35" s="24" customFormat="1" ht="12" customHeight="1" outlineLevel="2" x14ac:dyDescent="0.2">
      <c r="B67" s="21"/>
      <c r="C67" s="22"/>
      <c r="D67" s="25" t="s">
        <v>63</v>
      </c>
      <c r="E67" s="26">
        <v>1385538.49</v>
      </c>
      <c r="F67" s="26">
        <v>1047219.33</v>
      </c>
      <c r="G67" s="26">
        <v>1464806.58</v>
      </c>
      <c r="H67" s="26">
        <v>1012846.85</v>
      </c>
      <c r="I67" s="26">
        <v>1603604.39</v>
      </c>
      <c r="J67" s="26">
        <v>1017226.35</v>
      </c>
      <c r="K67" s="26">
        <v>968932.61</v>
      </c>
      <c r="L67" s="26">
        <v>483268.35</v>
      </c>
      <c r="M67" s="26">
        <v>1482350</v>
      </c>
      <c r="N67" s="26">
        <v>675153.79</v>
      </c>
      <c r="O67" s="20"/>
      <c r="P67" s="20"/>
      <c r="Q67" s="20"/>
      <c r="R67" s="20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55"/>
    </row>
    <row r="68" spans="2:35" s="24" customFormat="1" ht="12" customHeight="1" outlineLevel="2" x14ac:dyDescent="0.2">
      <c r="B68" s="21"/>
      <c r="C68" s="22"/>
      <c r="D68" s="25" t="s">
        <v>92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963977.84</v>
      </c>
      <c r="L68" s="26">
        <v>593240.55000000005</v>
      </c>
      <c r="M68" s="26">
        <v>1424597.79</v>
      </c>
      <c r="N68" s="26">
        <v>854607.3</v>
      </c>
      <c r="O68" s="20">
        <v>3224273.19</v>
      </c>
      <c r="P68" s="20">
        <v>1524412.88</v>
      </c>
      <c r="Q68" s="20">
        <v>5273571.07</v>
      </c>
      <c r="R68" s="20">
        <v>2326745.19</v>
      </c>
      <c r="S68" s="48">
        <v>5819146.0800000001</v>
      </c>
      <c r="T68" s="48">
        <v>2170056.8299999996</v>
      </c>
      <c r="U68" s="48">
        <v>9450858.6000000015</v>
      </c>
      <c r="V68" s="48">
        <v>2842216.76</v>
      </c>
      <c r="W68" s="48">
        <v>17534791.960000001</v>
      </c>
      <c r="X68" s="48">
        <v>4252219</v>
      </c>
      <c r="Y68" s="48">
        <v>24831652.960000001</v>
      </c>
      <c r="Z68" s="48">
        <v>4684419.5600000005</v>
      </c>
      <c r="AA68" s="48">
        <v>33571375.269999996</v>
      </c>
      <c r="AB68" s="48">
        <v>4547041.3</v>
      </c>
      <c r="AC68" s="48">
        <v>0</v>
      </c>
      <c r="AD68" s="48">
        <v>9730088.3699999992</v>
      </c>
      <c r="AE68" s="48">
        <v>9730088.3699999992</v>
      </c>
      <c r="AF68" s="48">
        <v>0</v>
      </c>
      <c r="AG68" s="48">
        <v>269285.40999999997</v>
      </c>
      <c r="AH68" s="48">
        <v>269285.40999999997</v>
      </c>
      <c r="AI68" s="55"/>
    </row>
    <row r="69" spans="2:35" s="24" customFormat="1" ht="12" customHeight="1" outlineLevel="2" x14ac:dyDescent="0.2">
      <c r="B69" s="21"/>
      <c r="C69" s="22"/>
      <c r="D69" s="25" t="s">
        <v>64</v>
      </c>
      <c r="E69" s="26">
        <v>0</v>
      </c>
      <c r="F69" s="26">
        <v>30320268.960000001</v>
      </c>
      <c r="G69" s="26">
        <v>35414069</v>
      </c>
      <c r="H69" s="26">
        <v>33043079.780000001</v>
      </c>
      <c r="I69" s="26">
        <v>39495214.799999997</v>
      </c>
      <c r="J69" s="26">
        <v>34042969.239999995</v>
      </c>
      <c r="K69" s="26">
        <v>47881189.849999994</v>
      </c>
      <c r="L69" s="26">
        <v>40042500.900000006</v>
      </c>
      <c r="M69" s="26">
        <v>70772044.909999996</v>
      </c>
      <c r="N69" s="26">
        <v>56402839.150000006</v>
      </c>
      <c r="O69" s="20">
        <v>79436193.180000007</v>
      </c>
      <c r="P69" s="20">
        <v>59901361.439999998</v>
      </c>
      <c r="Q69" s="20">
        <v>124968108.97999999</v>
      </c>
      <c r="R69" s="20">
        <v>98565001.270000011</v>
      </c>
      <c r="S69" s="48">
        <v>141561093.81</v>
      </c>
      <c r="T69" s="48">
        <v>100155615.88</v>
      </c>
      <c r="U69" s="48">
        <v>249773351.59</v>
      </c>
      <c r="V69" s="48">
        <v>171105627.84999999</v>
      </c>
      <c r="W69" s="48">
        <v>448480539.75</v>
      </c>
      <c r="X69" s="48">
        <v>290729315.35000002</v>
      </c>
      <c r="Y69" s="48">
        <v>630211157.63</v>
      </c>
      <c r="Z69" s="48">
        <v>346610988.63999999</v>
      </c>
      <c r="AA69" s="48">
        <v>833390213.94000006</v>
      </c>
      <c r="AB69" s="48">
        <v>403886371.94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55"/>
    </row>
    <row r="70" spans="2:35" s="24" customFormat="1" ht="12" customHeight="1" outlineLevel="2" x14ac:dyDescent="0.2">
      <c r="B70" s="21"/>
      <c r="C70" s="22"/>
      <c r="D70" s="25" t="s">
        <v>46</v>
      </c>
      <c r="E70" s="26">
        <v>1455967.43</v>
      </c>
      <c r="F70" s="26">
        <v>104300.43</v>
      </c>
      <c r="G70" s="26">
        <v>1535832.17</v>
      </c>
      <c r="H70" s="26">
        <v>58946.58</v>
      </c>
      <c r="I70" s="26">
        <v>825146.36</v>
      </c>
      <c r="J70" s="26">
        <v>12631.29</v>
      </c>
      <c r="K70" s="26">
        <v>0</v>
      </c>
      <c r="L70" s="26">
        <v>0</v>
      </c>
      <c r="M70" s="26">
        <v>0</v>
      </c>
      <c r="N70" s="26">
        <v>750057.09</v>
      </c>
      <c r="O70" s="20">
        <v>7374004.2599999998</v>
      </c>
      <c r="P70" s="20">
        <v>671027.07999999996</v>
      </c>
      <c r="Q70" s="20">
        <v>11774599.58</v>
      </c>
      <c r="R70" s="20">
        <v>1014795.54</v>
      </c>
      <c r="S70" s="48">
        <v>20685669.789999999</v>
      </c>
      <c r="T70" s="48">
        <v>1097997.19</v>
      </c>
      <c r="U70" s="48">
        <v>27494876.210000001</v>
      </c>
      <c r="V70" s="48">
        <v>487250.15</v>
      </c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55"/>
    </row>
    <row r="71" spans="2:35" s="24" customFormat="1" ht="12" customHeight="1" outlineLevel="2" x14ac:dyDescent="0.2">
      <c r="B71" s="21"/>
      <c r="C71" s="22"/>
      <c r="D71" s="25" t="s">
        <v>98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0"/>
      <c r="P71" s="20"/>
      <c r="Q71" s="20"/>
      <c r="R71" s="20"/>
      <c r="S71" s="48"/>
      <c r="T71" s="48"/>
      <c r="U71" s="48"/>
      <c r="V71" s="48"/>
      <c r="W71" s="48"/>
      <c r="X71" s="48"/>
      <c r="Y71" s="48"/>
      <c r="Z71" s="48"/>
      <c r="AA71" s="48">
        <v>0</v>
      </c>
      <c r="AB71" s="48">
        <v>915191.48</v>
      </c>
      <c r="AC71" s="48">
        <v>0</v>
      </c>
      <c r="AD71" s="48">
        <v>0</v>
      </c>
      <c r="AE71" s="48">
        <v>0</v>
      </c>
      <c r="AF71" s="48">
        <v>2790482.518851174</v>
      </c>
      <c r="AG71" s="48">
        <v>0</v>
      </c>
      <c r="AH71" s="48">
        <v>2790482.52</v>
      </c>
      <c r="AI71" s="55"/>
    </row>
    <row r="72" spans="2:35" s="24" customFormat="1" ht="12" customHeight="1" outlineLevel="2" x14ac:dyDescent="0.2">
      <c r="B72" s="21"/>
      <c r="C72" s="22"/>
      <c r="D72" s="25" t="s">
        <v>107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0"/>
      <c r="P72" s="20"/>
      <c r="Q72" s="20"/>
      <c r="R72" s="20"/>
      <c r="S72" s="48"/>
      <c r="T72" s="48"/>
      <c r="U72" s="48"/>
      <c r="V72" s="48"/>
      <c r="W72" s="48"/>
      <c r="X72" s="48"/>
      <c r="Y72" s="48"/>
      <c r="Z72" s="48"/>
      <c r="AA72" s="48">
        <v>0</v>
      </c>
      <c r="AB72" s="48">
        <v>80724.399999999994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55"/>
    </row>
    <row r="73" spans="2:35" s="24" customFormat="1" ht="12" customHeight="1" outlineLevel="2" x14ac:dyDescent="0.2">
      <c r="B73" s="21"/>
      <c r="C73" s="22"/>
      <c r="D73" s="25" t="s">
        <v>47</v>
      </c>
      <c r="E73" s="26">
        <v>329197.89</v>
      </c>
      <c r="F73" s="26">
        <v>66946.84</v>
      </c>
      <c r="G73" s="26">
        <v>2300144.37</v>
      </c>
      <c r="H73" s="26">
        <v>332231.15000000002</v>
      </c>
      <c r="I73" s="26">
        <v>1874196.61</v>
      </c>
      <c r="J73" s="26">
        <v>280402.21000000002</v>
      </c>
      <c r="K73" s="26">
        <v>6648549.0899999999</v>
      </c>
      <c r="L73" s="26">
        <v>949981.24</v>
      </c>
      <c r="M73" s="26">
        <v>6674770.3499999996</v>
      </c>
      <c r="N73" s="26">
        <v>0</v>
      </c>
      <c r="O73" s="20"/>
      <c r="P73" s="20"/>
      <c r="Q73" s="20"/>
      <c r="R73" s="20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55"/>
    </row>
    <row r="74" spans="2:35" s="24" customFormat="1" ht="12" customHeight="1" outlineLevel="2" x14ac:dyDescent="0.2">
      <c r="B74" s="21"/>
      <c r="C74" s="22"/>
      <c r="D74" s="25" t="s">
        <v>13</v>
      </c>
      <c r="E74" s="26">
        <v>11999193.7863</v>
      </c>
      <c r="F74" s="26">
        <v>173955.98618000001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0">
        <v>0</v>
      </c>
      <c r="P74" s="20">
        <v>0</v>
      </c>
      <c r="Q74" s="20">
        <v>0</v>
      </c>
      <c r="R74" s="20">
        <v>0</v>
      </c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55"/>
    </row>
    <row r="75" spans="2:35" s="24" customFormat="1" ht="12" customHeight="1" outlineLevel="2" x14ac:dyDescent="0.2">
      <c r="B75" s="21"/>
      <c r="C75" s="22"/>
      <c r="D75" s="25" t="s">
        <v>48</v>
      </c>
      <c r="E75" s="26">
        <v>3595619.15</v>
      </c>
      <c r="F75" s="26">
        <v>19186.91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0">
        <v>0</v>
      </c>
      <c r="P75" s="20">
        <v>0</v>
      </c>
      <c r="Q75" s="20">
        <v>0</v>
      </c>
      <c r="R75" s="20">
        <v>0</v>
      </c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55"/>
    </row>
    <row r="76" spans="2:35" s="24" customFormat="1" ht="12" customHeight="1" outlineLevel="2" x14ac:dyDescent="0.2">
      <c r="B76" s="21"/>
      <c r="C76" s="22"/>
      <c r="D76" s="25" t="s">
        <v>49</v>
      </c>
      <c r="E76" s="26">
        <v>26418460.629999999</v>
      </c>
      <c r="F76" s="26">
        <v>328100.86</v>
      </c>
      <c r="G76" s="26">
        <v>27902459.289999999</v>
      </c>
      <c r="H76" s="26">
        <v>148677.10999999999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0">
        <v>0</v>
      </c>
      <c r="P76" s="20">
        <v>0</v>
      </c>
      <c r="Q76" s="20">
        <v>0</v>
      </c>
      <c r="R76" s="20">
        <v>0</v>
      </c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55"/>
    </row>
    <row r="77" spans="2:35" s="24" customFormat="1" ht="12" customHeight="1" outlineLevel="2" x14ac:dyDescent="0.2">
      <c r="B77" s="21"/>
      <c r="C77" s="22"/>
      <c r="D77" s="25" t="s">
        <v>50</v>
      </c>
      <c r="E77" s="26">
        <v>4869176</v>
      </c>
      <c r="F77" s="26">
        <v>120289.25</v>
      </c>
      <c r="G77" s="26">
        <v>5123214.54</v>
      </c>
      <c r="H77" s="26">
        <v>84923.35</v>
      </c>
      <c r="I77" s="26">
        <v>5593841.1999999993</v>
      </c>
      <c r="J77" s="26">
        <v>54696.160000000003</v>
      </c>
      <c r="K77" s="26">
        <v>3138967.57</v>
      </c>
      <c r="L77" s="26">
        <v>14365.19</v>
      </c>
      <c r="M77" s="26">
        <v>0</v>
      </c>
      <c r="N77" s="26">
        <v>0</v>
      </c>
      <c r="O77" s="20">
        <v>0</v>
      </c>
      <c r="P77" s="20">
        <v>0</v>
      </c>
      <c r="Q77" s="20">
        <v>0</v>
      </c>
      <c r="R77" s="20">
        <v>0</v>
      </c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55"/>
    </row>
    <row r="78" spans="2:35" s="24" customFormat="1" ht="12" customHeight="1" outlineLevel="2" x14ac:dyDescent="0.2">
      <c r="B78" s="21"/>
      <c r="C78" s="22"/>
      <c r="D78" s="25" t="s">
        <v>51</v>
      </c>
      <c r="E78" s="26">
        <v>89243290.299999997</v>
      </c>
      <c r="F78" s="26">
        <v>3775320.8</v>
      </c>
      <c r="G78" s="26">
        <v>94847168</v>
      </c>
      <c r="H78" s="26">
        <v>3286909.39</v>
      </c>
      <c r="I78" s="26">
        <v>104127716.84</v>
      </c>
      <c r="J78" s="26">
        <v>3698097.48</v>
      </c>
      <c r="K78" s="26">
        <v>125452046.86</v>
      </c>
      <c r="L78" s="26">
        <v>2702361.93</v>
      </c>
      <c r="M78" s="26">
        <v>187947889.96000001</v>
      </c>
      <c r="N78" s="26">
        <v>1999314.25</v>
      </c>
      <c r="O78" s="20">
        <v>209444141.31</v>
      </c>
      <c r="P78" s="20">
        <v>1025660.99</v>
      </c>
      <c r="Q78" s="20"/>
      <c r="R78" s="20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55"/>
    </row>
    <row r="79" spans="2:35" s="24" customFormat="1" ht="12" customHeight="1" outlineLevel="2" x14ac:dyDescent="0.2">
      <c r="B79" s="21"/>
      <c r="C79" s="22"/>
      <c r="D79" s="25" t="s">
        <v>65</v>
      </c>
      <c r="E79" s="26">
        <v>0</v>
      </c>
      <c r="F79" s="26">
        <v>5060771.7300000004</v>
      </c>
      <c r="G79" s="26">
        <v>0</v>
      </c>
      <c r="H79" s="26">
        <v>4867415.4000000004</v>
      </c>
      <c r="I79" s="26">
        <v>19232401.329999998</v>
      </c>
      <c r="J79" s="26">
        <v>5425656.8799999999</v>
      </c>
      <c r="K79" s="26">
        <v>47226877.490000002</v>
      </c>
      <c r="L79" s="26">
        <v>6093764.6699999999</v>
      </c>
      <c r="M79" s="26">
        <v>74972950.909999996</v>
      </c>
      <c r="N79" s="26">
        <v>7501119.25</v>
      </c>
      <c r="O79" s="20">
        <v>84908958.049999997</v>
      </c>
      <c r="P79" s="20">
        <v>6496112.7199999997</v>
      </c>
      <c r="Q79" s="20">
        <v>143578350.94</v>
      </c>
      <c r="R79" s="20">
        <v>7423345.3699999992</v>
      </c>
      <c r="S79" s="48">
        <v>159765034.94</v>
      </c>
      <c r="T79" s="48">
        <v>4642699.8800000008</v>
      </c>
      <c r="U79" s="48">
        <v>101619576.98</v>
      </c>
      <c r="V79" s="48">
        <v>1090918.3399999999</v>
      </c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55"/>
    </row>
    <row r="80" spans="2:35" s="24" customFormat="1" ht="12" customHeight="1" outlineLevel="2" x14ac:dyDescent="0.2">
      <c r="B80" s="21"/>
      <c r="C80" s="22"/>
      <c r="D80" s="25" t="s">
        <v>66</v>
      </c>
      <c r="E80" s="26">
        <v>0</v>
      </c>
      <c r="F80" s="26">
        <v>2141997.38</v>
      </c>
      <c r="G80" s="26">
        <v>0</v>
      </c>
      <c r="H80" s="26">
        <v>2058742.82</v>
      </c>
      <c r="I80" s="26">
        <v>23077848.100000001</v>
      </c>
      <c r="J80" s="26">
        <v>3242280.96</v>
      </c>
      <c r="K80" s="26">
        <v>55614606.269999996</v>
      </c>
      <c r="L80" s="26">
        <v>2754402.12</v>
      </c>
      <c r="M80" s="26">
        <v>83140704.99000001</v>
      </c>
      <c r="N80" s="26">
        <v>2854675.61</v>
      </c>
      <c r="O80" s="20">
        <v>93347527.010000005</v>
      </c>
      <c r="P80" s="20">
        <v>2777957.04</v>
      </c>
      <c r="Q80" s="20">
        <v>147875385.94999999</v>
      </c>
      <c r="R80" s="20">
        <v>5626766.5700000003</v>
      </c>
      <c r="S80" s="48">
        <v>167650876.22</v>
      </c>
      <c r="T80" s="48">
        <v>7420047.6999999993</v>
      </c>
      <c r="U80" s="48">
        <v>310707614.33999997</v>
      </c>
      <c r="V80" s="48">
        <v>12571839.550000001</v>
      </c>
      <c r="W80" s="48">
        <v>523696674.51999998</v>
      </c>
      <c r="X80" s="48">
        <v>11375772.48</v>
      </c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55"/>
    </row>
    <row r="81" spans="2:35" s="13" customFormat="1" ht="12" customHeight="1" outlineLevel="1" x14ac:dyDescent="0.2">
      <c r="B81" s="21"/>
      <c r="C81" s="22"/>
      <c r="D81" s="25" t="s">
        <v>67</v>
      </c>
      <c r="E81" s="26">
        <v>0</v>
      </c>
      <c r="F81" s="26">
        <v>99579.87</v>
      </c>
      <c r="G81" s="26">
        <v>0</v>
      </c>
      <c r="H81" s="26">
        <v>49976.09</v>
      </c>
      <c r="I81" s="26">
        <v>0</v>
      </c>
      <c r="J81" s="26">
        <v>111822.35</v>
      </c>
      <c r="K81" s="26">
        <v>485061.61</v>
      </c>
      <c r="L81" s="26">
        <v>191794.71</v>
      </c>
      <c r="M81" s="26">
        <v>487310.22</v>
      </c>
      <c r="N81" s="26">
        <v>168043.84</v>
      </c>
      <c r="O81" s="20">
        <v>538420.52</v>
      </c>
      <c r="P81" s="20">
        <v>164359.35999999999</v>
      </c>
      <c r="Q81" s="20">
        <v>859637.48</v>
      </c>
      <c r="R81" s="20">
        <v>229036.91</v>
      </c>
      <c r="S81" s="48">
        <v>999415.92999999993</v>
      </c>
      <c r="T81" s="48">
        <v>226194.78</v>
      </c>
      <c r="U81" s="48">
        <v>1398392.25</v>
      </c>
      <c r="V81" s="48">
        <v>258959.02</v>
      </c>
      <c r="W81" s="48">
        <v>2406924.17</v>
      </c>
      <c r="X81" s="48">
        <v>354547.39</v>
      </c>
      <c r="Y81" s="48">
        <v>3973202.51</v>
      </c>
      <c r="Z81" s="48">
        <v>427467.57</v>
      </c>
      <c r="AA81" s="48">
        <v>5518817.9299999997</v>
      </c>
      <c r="AB81" s="48">
        <v>374613.37</v>
      </c>
      <c r="AC81" s="48">
        <v>3146838.3721999996</v>
      </c>
      <c r="AD81" s="48">
        <v>0</v>
      </c>
      <c r="AE81" s="48">
        <v>3146838.37</v>
      </c>
      <c r="AF81" s="48">
        <v>123041.70219999999</v>
      </c>
      <c r="AG81" s="48">
        <v>0</v>
      </c>
      <c r="AH81" s="48">
        <v>123041.7</v>
      </c>
      <c r="AI81" s="55"/>
    </row>
    <row r="82" spans="2:35" s="13" customFormat="1" ht="12" customHeight="1" outlineLevel="1" x14ac:dyDescent="0.2">
      <c r="B82" s="27"/>
      <c r="C82" s="15"/>
      <c r="D82" s="25" t="s">
        <v>52</v>
      </c>
      <c r="E82" s="26">
        <v>714838.47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0"/>
      <c r="P82" s="20"/>
      <c r="Q82" s="20"/>
      <c r="R82" s="20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55"/>
    </row>
    <row r="83" spans="2:35" s="13" customFormat="1" ht="12" customHeight="1" outlineLevel="1" x14ac:dyDescent="0.2">
      <c r="B83" s="27"/>
      <c r="C83" s="15"/>
      <c r="D83" s="25" t="s">
        <v>68</v>
      </c>
      <c r="E83" s="26">
        <v>0</v>
      </c>
      <c r="F83" s="26">
        <v>0</v>
      </c>
      <c r="G83" s="26">
        <v>0</v>
      </c>
      <c r="H83" s="26">
        <v>59233.79</v>
      </c>
      <c r="I83" s="26">
        <v>0</v>
      </c>
      <c r="J83" s="26">
        <v>1156196.43</v>
      </c>
      <c r="K83" s="26">
        <v>0</v>
      </c>
      <c r="L83" s="26">
        <v>1331720.82</v>
      </c>
      <c r="M83" s="26">
        <v>6528269.5</v>
      </c>
      <c r="N83" s="26">
        <v>4194468.08</v>
      </c>
      <c r="O83" s="20">
        <v>10560719.23</v>
      </c>
      <c r="P83" s="20">
        <v>7994246.8100000005</v>
      </c>
      <c r="Q83" s="20">
        <v>21149392.640000001</v>
      </c>
      <c r="R83" s="20">
        <v>10233303.699999999</v>
      </c>
      <c r="S83" s="48">
        <v>26770876.66</v>
      </c>
      <c r="T83" s="48">
        <v>13998818.99</v>
      </c>
      <c r="U83" s="48">
        <v>48940799.459999993</v>
      </c>
      <c r="V83" s="48">
        <v>28567423.270000003</v>
      </c>
      <c r="W83" s="48">
        <v>81809471.890000001</v>
      </c>
      <c r="X83" s="48">
        <v>51362960.439999998</v>
      </c>
      <c r="Y83" s="48">
        <v>117957874.03</v>
      </c>
      <c r="Z83" s="48">
        <v>54291712.510000005</v>
      </c>
      <c r="AA83" s="48">
        <v>159393057.65000001</v>
      </c>
      <c r="AB83" s="48">
        <v>51165770.719999999</v>
      </c>
      <c r="AC83" s="48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0</v>
      </c>
      <c r="AI83" s="55"/>
    </row>
    <row r="84" spans="2:35" s="13" customFormat="1" ht="12" customHeight="1" outlineLevel="1" x14ac:dyDescent="0.2">
      <c r="B84" s="27"/>
      <c r="C84" s="15"/>
      <c r="D84" s="25" t="s">
        <v>78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0"/>
      <c r="P84" s="20">
        <v>831545.11</v>
      </c>
      <c r="Q84" s="20">
        <v>8927281.620000001</v>
      </c>
      <c r="R84" s="20">
        <v>3305737.38</v>
      </c>
      <c r="S84" s="48">
        <v>9680257.9900000002</v>
      </c>
      <c r="T84" s="48">
        <v>5046780.92</v>
      </c>
      <c r="U84" s="48">
        <v>20101204.5</v>
      </c>
      <c r="V84" s="48">
        <v>12617582.390000001</v>
      </c>
      <c r="W84" s="48">
        <v>33238569.109999999</v>
      </c>
      <c r="X84" s="48">
        <v>23635888.619999997</v>
      </c>
      <c r="Y84" s="48">
        <v>47853118.716000006</v>
      </c>
      <c r="Z84" s="48">
        <v>19588225.899999999</v>
      </c>
      <c r="AA84" s="48">
        <v>61908502.93</v>
      </c>
      <c r="AB84" s="48">
        <v>12668453.76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55"/>
    </row>
    <row r="85" spans="2:35" s="13" customFormat="1" ht="12" customHeight="1" outlineLevel="1" x14ac:dyDescent="0.2">
      <c r="B85" s="27"/>
      <c r="C85" s="15"/>
      <c r="D85" s="25" t="s">
        <v>102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0"/>
      <c r="P85" s="20"/>
      <c r="Q85" s="20"/>
      <c r="R85" s="20"/>
      <c r="S85" s="48"/>
      <c r="T85" s="48"/>
      <c r="U85" s="48"/>
      <c r="V85" s="48"/>
      <c r="W85" s="48"/>
      <c r="X85" s="48"/>
      <c r="Y85" s="48">
        <v>0</v>
      </c>
      <c r="Z85" s="48">
        <v>0</v>
      </c>
      <c r="AA85" s="48">
        <v>0</v>
      </c>
      <c r="AB85" s="48">
        <v>1586753.73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</v>
      </c>
      <c r="AI85" s="55"/>
    </row>
    <row r="86" spans="2:35" s="13" customFormat="1" ht="12" customHeight="1" outlineLevel="1" x14ac:dyDescent="0.2">
      <c r="B86" s="27"/>
      <c r="C86" s="15"/>
      <c r="D86" s="25" t="s">
        <v>57</v>
      </c>
      <c r="E86" s="26">
        <v>0</v>
      </c>
      <c r="F86" s="26">
        <v>0</v>
      </c>
      <c r="G86" s="26">
        <v>0</v>
      </c>
      <c r="H86" s="26">
        <v>0</v>
      </c>
      <c r="I86" s="26">
        <v>445070.52</v>
      </c>
      <c r="J86" s="26">
        <v>9866.59</v>
      </c>
      <c r="K86" s="26">
        <v>236887.52</v>
      </c>
      <c r="L86" s="26">
        <v>12641.17</v>
      </c>
      <c r="M86" s="26">
        <v>472547.85</v>
      </c>
      <c r="N86" s="26">
        <v>33332.410000000003</v>
      </c>
      <c r="O86" s="20">
        <v>522919.65</v>
      </c>
      <c r="P86" s="20">
        <v>51360.51</v>
      </c>
      <c r="Q86" s="20">
        <v>838121.63</v>
      </c>
      <c r="R86" s="20">
        <v>84787.33</v>
      </c>
      <c r="S86" s="48">
        <v>938212.83000000007</v>
      </c>
      <c r="T86" s="48">
        <v>99061.51999999999</v>
      </c>
      <c r="U86" s="48">
        <v>1616529.75</v>
      </c>
      <c r="V86" s="48">
        <v>232698.27</v>
      </c>
      <c r="W86" s="48">
        <v>3013256.95</v>
      </c>
      <c r="X86" s="48">
        <v>347673.2</v>
      </c>
      <c r="Y86" s="48">
        <v>4121084.55</v>
      </c>
      <c r="Z86" s="48">
        <v>287167.74</v>
      </c>
      <c r="AA86" s="48">
        <v>5486817.7699999996</v>
      </c>
      <c r="AB86" s="48">
        <v>213890.01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55"/>
    </row>
    <row r="87" spans="2:35" s="13" customFormat="1" ht="12" customHeight="1" outlineLevel="1" x14ac:dyDescent="0.2">
      <c r="B87" s="27"/>
      <c r="C87" s="15"/>
      <c r="D87" s="25" t="s">
        <v>106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0"/>
      <c r="P87" s="20"/>
      <c r="Q87" s="20"/>
      <c r="R87" s="20"/>
      <c r="S87" s="48"/>
      <c r="T87" s="48"/>
      <c r="U87" s="48"/>
      <c r="V87" s="48"/>
      <c r="W87" s="48"/>
      <c r="X87" s="48"/>
      <c r="Y87" s="48"/>
      <c r="Z87" s="48"/>
      <c r="AA87" s="48">
        <v>7158200</v>
      </c>
      <c r="AB87" s="48">
        <v>468156.75</v>
      </c>
      <c r="AC87" s="48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</v>
      </c>
      <c r="AI87" s="55"/>
    </row>
    <row r="88" spans="2:35" s="13" customFormat="1" ht="12" customHeight="1" outlineLevel="1" x14ac:dyDescent="0.2">
      <c r="B88" s="27"/>
      <c r="C88" s="15"/>
      <c r="D88" s="25" t="s">
        <v>80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0"/>
      <c r="P88" s="20"/>
      <c r="Q88" s="20"/>
      <c r="R88" s="20"/>
      <c r="S88" s="48">
        <v>0</v>
      </c>
      <c r="T88" s="48">
        <v>9529137.4800000004</v>
      </c>
      <c r="U88" s="48">
        <v>0</v>
      </c>
      <c r="V88" s="48">
        <v>33820041.299999997</v>
      </c>
      <c r="W88" s="48">
        <v>0</v>
      </c>
      <c r="X88" s="48">
        <v>88454962.939999998</v>
      </c>
      <c r="Y88" s="48">
        <v>359278888.60000002</v>
      </c>
      <c r="Z88" s="48">
        <v>120267610.94</v>
      </c>
      <c r="AA88" s="48">
        <v>502153408.63</v>
      </c>
      <c r="AB88" s="48">
        <v>80327328.590000004</v>
      </c>
      <c r="AC88" s="48">
        <v>284553888.64999998</v>
      </c>
      <c r="AD88" s="48">
        <v>0</v>
      </c>
      <c r="AE88" s="48">
        <v>284553888.64999998</v>
      </c>
      <c r="AF88" s="48">
        <v>38753875.549999997</v>
      </c>
      <c r="AG88" s="48">
        <v>0</v>
      </c>
      <c r="AH88" s="48">
        <v>38753875.549999997</v>
      </c>
      <c r="AI88" s="55"/>
    </row>
    <row r="89" spans="2:35" s="13" customFormat="1" ht="12" customHeight="1" outlineLevel="1" x14ac:dyDescent="0.2">
      <c r="B89" s="27"/>
      <c r="C89" s="15"/>
      <c r="D89" s="25" t="s">
        <v>108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0"/>
      <c r="P89" s="20"/>
      <c r="Q89" s="20"/>
      <c r="R89" s="20"/>
      <c r="S89" s="48"/>
      <c r="T89" s="48"/>
      <c r="U89" s="48"/>
      <c r="V89" s="48"/>
      <c r="W89" s="48"/>
      <c r="X89" s="48"/>
      <c r="Y89" s="48"/>
      <c r="Z89" s="48"/>
      <c r="AA89" s="48">
        <v>0</v>
      </c>
      <c r="AB89" s="48">
        <v>9324218.3990000002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55"/>
    </row>
    <row r="90" spans="2:35" s="13" customFormat="1" ht="12" customHeight="1" outlineLevel="1" x14ac:dyDescent="0.2">
      <c r="B90" s="27"/>
      <c r="C90" s="15"/>
      <c r="D90" s="25" t="s">
        <v>84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0"/>
      <c r="P90" s="20"/>
      <c r="Q90" s="20"/>
      <c r="R90" s="20"/>
      <c r="S90" s="48">
        <v>0</v>
      </c>
      <c r="T90" s="48">
        <v>66600851.720000006</v>
      </c>
      <c r="U90" s="48">
        <v>0</v>
      </c>
      <c r="V90" s="48">
        <v>283895051.10000002</v>
      </c>
      <c r="W90" s="48">
        <v>870353100</v>
      </c>
      <c r="X90" s="48">
        <v>540797604.25</v>
      </c>
      <c r="Y90" s="48">
        <v>2149106580</v>
      </c>
      <c r="Z90" s="48">
        <v>515646194.81999993</v>
      </c>
      <c r="AA90" s="48">
        <v>2787841800</v>
      </c>
      <c r="AB90" s="48">
        <v>407495176.85999995</v>
      </c>
      <c r="AC90" s="48">
        <v>0</v>
      </c>
      <c r="AD90" s="48">
        <v>0</v>
      </c>
      <c r="AE90" s="48">
        <v>0</v>
      </c>
      <c r="AF90" s="48">
        <v>0</v>
      </c>
      <c r="AG90" s="48">
        <v>965239</v>
      </c>
      <c r="AH90" s="48">
        <v>965239</v>
      </c>
      <c r="AI90" s="55"/>
    </row>
    <row r="91" spans="2:35" s="13" customFormat="1" ht="12" customHeight="1" outlineLevel="1" x14ac:dyDescent="0.2">
      <c r="B91" s="27"/>
      <c r="C91" s="15"/>
      <c r="D91" s="25" t="s">
        <v>86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0"/>
      <c r="P91" s="20"/>
      <c r="Q91" s="20"/>
      <c r="R91" s="20"/>
      <c r="S91" s="48"/>
      <c r="T91" s="48"/>
      <c r="U91" s="48">
        <v>0</v>
      </c>
      <c r="V91" s="48">
        <v>233778154.39000002</v>
      </c>
      <c r="W91" s="48">
        <v>0</v>
      </c>
      <c r="X91" s="48">
        <v>536184112.50999999</v>
      </c>
      <c r="Y91" s="48">
        <v>2456437665</v>
      </c>
      <c r="Z91" s="48">
        <v>561465947.76999998</v>
      </c>
      <c r="AA91" s="48">
        <v>3186514650</v>
      </c>
      <c r="AB91" s="48">
        <v>436604950.04000002</v>
      </c>
      <c r="AC91" s="48">
        <v>0</v>
      </c>
      <c r="AD91" s="48">
        <v>0</v>
      </c>
      <c r="AE91" s="48">
        <v>0</v>
      </c>
      <c r="AF91" s="48">
        <v>0</v>
      </c>
      <c r="AG91" s="48">
        <v>757642.13</v>
      </c>
      <c r="AH91" s="48">
        <v>757642.13</v>
      </c>
      <c r="AI91" s="55"/>
    </row>
    <row r="92" spans="2:35" s="13" customFormat="1" ht="12" customHeight="1" outlineLevel="1" x14ac:dyDescent="0.2">
      <c r="B92" s="27"/>
      <c r="C92" s="15"/>
      <c r="D92" s="25" t="s">
        <v>93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0"/>
      <c r="P92" s="20"/>
      <c r="Q92" s="20"/>
      <c r="R92" s="20"/>
      <c r="S92" s="48"/>
      <c r="T92" s="48"/>
      <c r="U92" s="48"/>
      <c r="V92" s="48"/>
      <c r="W92" s="48">
        <v>0</v>
      </c>
      <c r="X92" s="48">
        <v>0</v>
      </c>
      <c r="Y92" s="48">
        <v>0</v>
      </c>
      <c r="Z92" s="48">
        <v>26008649.240000002</v>
      </c>
      <c r="AA92" s="48">
        <v>0</v>
      </c>
      <c r="AB92" s="48">
        <v>61594622.780000001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55"/>
    </row>
    <row r="93" spans="2:35" s="24" customFormat="1" ht="12" customHeight="1" outlineLevel="1" x14ac:dyDescent="0.2">
      <c r="B93" s="27"/>
      <c r="C93" s="15"/>
      <c r="D93" s="25"/>
      <c r="E93" s="26"/>
      <c r="F93" s="26"/>
      <c r="G93" s="26"/>
      <c r="H93" s="26"/>
      <c r="I93" s="26"/>
      <c r="J93" s="26"/>
      <c r="K93" s="36"/>
      <c r="L93" s="36"/>
      <c r="M93" s="36"/>
      <c r="N93" s="36"/>
      <c r="O93" s="18"/>
      <c r="P93" s="18"/>
      <c r="Q93" s="18"/>
      <c r="R93" s="18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55"/>
    </row>
    <row r="94" spans="2:35" s="24" customFormat="1" ht="12" customHeight="1" outlineLevel="2" x14ac:dyDescent="0.2">
      <c r="B94" s="21"/>
      <c r="C94" s="22" t="s">
        <v>95</v>
      </c>
      <c r="D94" s="23"/>
      <c r="E94" s="17">
        <f t="shared" ref="E94:F94" si="13">SUM(E95:E100)</f>
        <v>43115014.361000001</v>
      </c>
      <c r="F94" s="17">
        <f t="shared" si="13"/>
        <v>3855487.7249799999</v>
      </c>
      <c r="G94" s="17">
        <f t="shared" ref="G94:L94" si="14">SUM(G95:G100)</f>
        <v>46163003.741999999</v>
      </c>
      <c r="H94" s="17">
        <f t="shared" si="14"/>
        <v>3089204.4892120617</v>
      </c>
      <c r="I94" s="17">
        <f t="shared" si="14"/>
        <v>42743278.640000001</v>
      </c>
      <c r="J94" s="17">
        <f t="shared" si="14"/>
        <v>1895381.22</v>
      </c>
      <c r="K94" s="17">
        <f t="shared" si="14"/>
        <v>14041460.060000001</v>
      </c>
      <c r="L94" s="17">
        <f t="shared" si="14"/>
        <v>332571</v>
      </c>
      <c r="M94" s="17">
        <f t="shared" ref="M94:P94" si="15">SUM(M95:M100)</f>
        <v>0</v>
      </c>
      <c r="N94" s="17">
        <f t="shared" si="15"/>
        <v>0</v>
      </c>
      <c r="O94" s="18">
        <f t="shared" si="15"/>
        <v>0</v>
      </c>
      <c r="P94" s="18">
        <f t="shared" si="15"/>
        <v>0</v>
      </c>
      <c r="Q94" s="18">
        <f>SUM(Q95:Q100)</f>
        <v>0</v>
      </c>
      <c r="R94" s="18">
        <f>SUM(R95:R100)</f>
        <v>0</v>
      </c>
      <c r="S94" s="47"/>
      <c r="T94" s="47"/>
      <c r="U94" s="47">
        <v>0</v>
      </c>
      <c r="V94" s="47">
        <v>32318933.670000002</v>
      </c>
      <c r="W94" s="47">
        <v>0</v>
      </c>
      <c r="X94" s="47">
        <v>146611371.89999998</v>
      </c>
      <c r="Y94" s="47">
        <v>498630035.83000004</v>
      </c>
      <c r="Z94" s="47">
        <v>204806394.80344146</v>
      </c>
      <c r="AA94" s="47">
        <v>1508875228.72</v>
      </c>
      <c r="AB94" s="47">
        <v>312122760.98000002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v>0</v>
      </c>
      <c r="AI94" s="55"/>
    </row>
    <row r="95" spans="2:35" s="24" customFormat="1" ht="12" customHeight="1" outlineLevel="2" x14ac:dyDescent="0.2">
      <c r="B95" s="21"/>
      <c r="C95" s="22"/>
      <c r="D95" s="25" t="s">
        <v>8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0">
        <v>0</v>
      </c>
      <c r="P95" s="20">
        <v>0</v>
      </c>
      <c r="Q95" s="20">
        <v>0</v>
      </c>
      <c r="R95" s="20">
        <v>0</v>
      </c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55"/>
    </row>
    <row r="96" spans="2:35" s="24" customFormat="1" ht="12" customHeight="1" outlineLevel="2" x14ac:dyDescent="0.2">
      <c r="B96" s="21"/>
      <c r="C96" s="22"/>
      <c r="D96" s="25" t="s">
        <v>9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0">
        <v>0</v>
      </c>
      <c r="P96" s="20">
        <v>0</v>
      </c>
      <c r="Q96" s="20">
        <v>0</v>
      </c>
      <c r="R96" s="20">
        <v>0</v>
      </c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55"/>
    </row>
    <row r="97" spans="2:35" s="24" customFormat="1" ht="12" customHeight="1" outlineLevel="2" x14ac:dyDescent="0.2">
      <c r="B97" s="21"/>
      <c r="C97" s="22"/>
      <c r="D97" s="25" t="s">
        <v>10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L97" s="26">
        <v>0</v>
      </c>
      <c r="M97" s="26">
        <v>0</v>
      </c>
      <c r="N97" s="26">
        <v>0</v>
      </c>
      <c r="O97" s="20">
        <v>0</v>
      </c>
      <c r="P97" s="20">
        <v>0</v>
      </c>
      <c r="Q97" s="20">
        <v>0</v>
      </c>
      <c r="R97" s="20">
        <v>0</v>
      </c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55"/>
    </row>
    <row r="98" spans="2:35" s="24" customFormat="1" ht="12" customHeight="1" outlineLevel="2" x14ac:dyDescent="0.2">
      <c r="B98" s="21"/>
      <c r="C98" s="22"/>
      <c r="D98" s="25" t="s">
        <v>11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L98" s="26">
        <v>0</v>
      </c>
      <c r="M98" s="26"/>
      <c r="N98" s="26"/>
      <c r="O98" s="20"/>
      <c r="P98" s="20"/>
      <c r="Q98" s="20"/>
      <c r="R98" s="20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55"/>
    </row>
    <row r="99" spans="2:35" s="24" customFormat="1" ht="12" customHeight="1" outlineLevel="2" x14ac:dyDescent="0.2">
      <c r="B99" s="21"/>
      <c r="C99" s="22"/>
      <c r="D99" s="25" t="s">
        <v>16</v>
      </c>
      <c r="E99" s="26">
        <v>22343965.73</v>
      </c>
      <c r="F99" s="26">
        <v>3443023.33</v>
      </c>
      <c r="G99" s="26">
        <v>24188393.07</v>
      </c>
      <c r="H99" s="26">
        <v>2581127.44</v>
      </c>
      <c r="I99" s="26">
        <v>24866249.719999999</v>
      </c>
      <c r="J99" s="26">
        <v>1472108.67</v>
      </c>
      <c r="K99" s="26">
        <v>14041460.060000001</v>
      </c>
      <c r="L99" s="26">
        <v>332571</v>
      </c>
      <c r="M99" s="26">
        <v>0</v>
      </c>
      <c r="N99" s="26"/>
      <c r="O99" s="20">
        <v>0</v>
      </c>
      <c r="P99" s="20"/>
      <c r="Q99" s="20">
        <v>0</v>
      </c>
      <c r="R99" s="20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55"/>
    </row>
    <row r="100" spans="2:35" s="24" customFormat="1" ht="12" customHeight="1" outlineLevel="2" x14ac:dyDescent="0.2">
      <c r="B100" s="21"/>
      <c r="C100" s="22"/>
      <c r="D100" s="25" t="s">
        <v>12</v>
      </c>
      <c r="E100" s="26">
        <v>20771048.630999997</v>
      </c>
      <c r="F100" s="26">
        <v>412464.39498000004</v>
      </c>
      <c r="G100" s="26">
        <v>21974610.671999998</v>
      </c>
      <c r="H100" s="26">
        <v>508077.04921206168</v>
      </c>
      <c r="I100" s="26">
        <v>17877028.920000002</v>
      </c>
      <c r="J100" s="26">
        <v>423272.55</v>
      </c>
      <c r="K100" s="26">
        <v>0</v>
      </c>
      <c r="L100" s="26">
        <v>0</v>
      </c>
      <c r="M100" s="26">
        <v>0</v>
      </c>
      <c r="N100" s="26">
        <v>0</v>
      </c>
      <c r="O100" s="20">
        <v>0</v>
      </c>
      <c r="P100" s="20">
        <v>0</v>
      </c>
      <c r="Q100" s="20">
        <v>0</v>
      </c>
      <c r="R100" s="20">
        <v>0</v>
      </c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55"/>
    </row>
    <row r="101" spans="2:35" s="24" customFormat="1" ht="12" customHeight="1" outlineLevel="2" x14ac:dyDescent="0.2">
      <c r="B101" s="21"/>
      <c r="C101" s="22"/>
      <c r="D101" s="51" t="s">
        <v>91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0"/>
      <c r="P101" s="20"/>
      <c r="Q101" s="20"/>
      <c r="R101" s="20"/>
      <c r="S101" s="48"/>
      <c r="T101" s="48"/>
      <c r="U101" s="48">
        <v>0</v>
      </c>
      <c r="V101" s="48">
        <v>32318933.670000002</v>
      </c>
      <c r="W101" s="48">
        <v>0</v>
      </c>
      <c r="X101" s="48">
        <v>7990197.1899999995</v>
      </c>
      <c r="Y101" s="48">
        <v>95637828.219999999</v>
      </c>
      <c r="Z101" s="48">
        <v>21148992.359999999</v>
      </c>
      <c r="AA101" s="48">
        <v>337518883.94</v>
      </c>
      <c r="AB101" s="48">
        <v>34741259.049999997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55"/>
    </row>
    <row r="102" spans="2:35" s="24" customFormat="1" ht="12" customHeight="1" outlineLevel="2" x14ac:dyDescent="0.2">
      <c r="B102" s="21"/>
      <c r="C102" s="22"/>
      <c r="D102" s="51" t="s">
        <v>89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0"/>
      <c r="P102" s="20"/>
      <c r="Q102" s="20"/>
      <c r="R102" s="20"/>
      <c r="S102" s="48"/>
      <c r="T102" s="48"/>
      <c r="U102" s="48"/>
      <c r="V102" s="48"/>
      <c r="W102" s="48">
        <v>0</v>
      </c>
      <c r="X102" s="48">
        <v>117249759.11</v>
      </c>
      <c r="Y102" s="48">
        <v>338832244.38</v>
      </c>
      <c r="Z102" s="48">
        <v>85454896.610662997</v>
      </c>
      <c r="AA102" s="48">
        <v>818158133.64999998</v>
      </c>
      <c r="AB102" s="48">
        <v>127281855.80000001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55"/>
    </row>
    <row r="103" spans="2:35" s="24" customFormat="1" ht="12" customHeight="1" outlineLevel="2" x14ac:dyDescent="0.2">
      <c r="B103" s="21"/>
      <c r="C103" s="22"/>
      <c r="D103" s="51" t="s">
        <v>90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0"/>
      <c r="P103" s="20"/>
      <c r="Q103" s="20"/>
      <c r="R103" s="20"/>
      <c r="S103" s="48"/>
      <c r="T103" s="48"/>
      <c r="U103" s="48"/>
      <c r="V103" s="48"/>
      <c r="W103" s="48">
        <v>0</v>
      </c>
      <c r="X103" s="48">
        <v>21170030.120000001</v>
      </c>
      <c r="Y103" s="48">
        <v>64159963.229999997</v>
      </c>
      <c r="Z103" s="48">
        <v>23140371.997716472</v>
      </c>
      <c r="AA103" s="48">
        <v>175321584.66999999</v>
      </c>
      <c r="AB103" s="48">
        <v>28227168.899999999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55"/>
    </row>
    <row r="104" spans="2:35" s="24" customFormat="1" ht="12" customHeight="1" outlineLevel="2" x14ac:dyDescent="0.2">
      <c r="B104" s="21"/>
      <c r="C104" s="22"/>
      <c r="D104" s="51" t="s">
        <v>97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0"/>
      <c r="P104" s="20"/>
      <c r="Q104" s="20"/>
      <c r="R104" s="20"/>
      <c r="S104" s="48"/>
      <c r="T104" s="48"/>
      <c r="U104" s="48"/>
      <c r="V104" s="48"/>
      <c r="W104" s="48"/>
      <c r="X104" s="48"/>
      <c r="Y104" s="48">
        <v>0</v>
      </c>
      <c r="Z104" s="48">
        <v>66671103.711752005</v>
      </c>
      <c r="AA104" s="48">
        <v>177876626.46000001</v>
      </c>
      <c r="AB104" s="48">
        <v>101158710.09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55"/>
    </row>
    <row r="105" spans="2:35" s="24" customFormat="1" ht="12" customHeight="1" outlineLevel="2" x14ac:dyDescent="0.2">
      <c r="B105" s="21"/>
      <c r="C105" s="22"/>
      <c r="D105" s="51" t="s">
        <v>94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0"/>
      <c r="P105" s="20"/>
      <c r="Q105" s="20"/>
      <c r="R105" s="20"/>
      <c r="S105" s="48"/>
      <c r="T105" s="48"/>
      <c r="U105" s="48"/>
      <c r="V105" s="48"/>
      <c r="W105" s="48">
        <v>0</v>
      </c>
      <c r="X105" s="48">
        <v>201385.48</v>
      </c>
      <c r="Y105" s="48">
        <v>0</v>
      </c>
      <c r="Z105" s="48">
        <v>8391030.1233099997</v>
      </c>
      <c r="AA105" s="48">
        <v>0</v>
      </c>
      <c r="AB105" s="48">
        <v>20713767.140000001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8">
        <v>0</v>
      </c>
      <c r="AI105" s="55"/>
    </row>
    <row r="106" spans="2:35" s="24" customFormat="1" ht="12" customHeight="1" outlineLevel="1" x14ac:dyDescent="0.2">
      <c r="B106" s="27"/>
      <c r="C106" s="15"/>
      <c r="D106" s="16"/>
      <c r="E106" s="20"/>
      <c r="F106" s="20"/>
      <c r="G106" s="20"/>
      <c r="H106" s="20"/>
      <c r="I106" s="20"/>
      <c r="J106" s="20"/>
      <c r="K106" s="36"/>
      <c r="L106" s="36"/>
      <c r="M106" s="36"/>
      <c r="N106" s="36"/>
      <c r="O106" s="18"/>
      <c r="P106" s="18"/>
      <c r="Q106" s="18"/>
      <c r="R106" s="18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55"/>
    </row>
    <row r="107" spans="2:35" s="24" customFormat="1" ht="12" customHeight="1" outlineLevel="2" x14ac:dyDescent="0.2">
      <c r="B107" s="21"/>
      <c r="C107" s="22" t="s">
        <v>53</v>
      </c>
      <c r="D107" s="23"/>
      <c r="E107" s="17">
        <f>+SUM(E108:E109)</f>
        <v>108409142.765</v>
      </c>
      <c r="F107" s="17">
        <f>+SUM(F108:F109)</f>
        <v>66822581.443570018</v>
      </c>
      <c r="G107" s="17">
        <f>+SUM(G108:G110)</f>
        <v>72374366.189444855</v>
      </c>
      <c r="H107" s="17">
        <f>+SUM(H108:H110)</f>
        <v>360521363.10075212</v>
      </c>
      <c r="I107" s="17">
        <f t="shared" ref="I107:N107" si="16">+SUM(I108:I116)</f>
        <v>79926145.944973871</v>
      </c>
      <c r="J107" s="17">
        <f t="shared" si="16"/>
        <v>386128937.3688972</v>
      </c>
      <c r="K107" s="17">
        <f t="shared" si="16"/>
        <v>1230219251.7</v>
      </c>
      <c r="L107" s="17">
        <f t="shared" si="16"/>
        <v>547160365.21889055</v>
      </c>
      <c r="M107" s="17">
        <f t="shared" si="16"/>
        <v>143840497.27090001</v>
      </c>
      <c r="N107" s="17">
        <f t="shared" si="16"/>
        <v>658938246.4134295</v>
      </c>
      <c r="O107" s="18">
        <f t="shared" ref="O107:R107" si="17">+SUM(O108:O116)</f>
        <v>164948923.99000001</v>
      </c>
      <c r="P107" s="18">
        <f t="shared" si="17"/>
        <v>719143991.33999991</v>
      </c>
      <c r="Q107" s="18">
        <f t="shared" si="17"/>
        <v>260875533.49000001</v>
      </c>
      <c r="R107" s="18">
        <f t="shared" si="17"/>
        <v>1587426430.5689406</v>
      </c>
      <c r="S107" s="47">
        <v>7280443435.8018932</v>
      </c>
      <c r="T107" s="47">
        <v>2311634153.3904881</v>
      </c>
      <c r="U107" s="47">
        <v>0</v>
      </c>
      <c r="V107" s="47">
        <v>4106536680.8781033</v>
      </c>
      <c r="W107" s="47">
        <v>1717338281.25</v>
      </c>
      <c r="X107" s="47">
        <v>6718069339.0731039</v>
      </c>
      <c r="Y107" s="47">
        <v>2594137500</v>
      </c>
      <c r="Z107" s="47">
        <v>7728328379.8593102</v>
      </c>
      <c r="AA107" s="47">
        <v>3528843750</v>
      </c>
      <c r="AB107" s="47">
        <v>9654369962.2582817</v>
      </c>
      <c r="AC107" s="47">
        <v>981656250</v>
      </c>
      <c r="AD107" s="47">
        <v>0</v>
      </c>
      <c r="AE107" s="47">
        <v>981656250</v>
      </c>
      <c r="AF107" s="47">
        <v>1549116112.9825001</v>
      </c>
      <c r="AG107" s="47">
        <v>616433.85</v>
      </c>
      <c r="AH107" s="47">
        <v>1549732546.8300002</v>
      </c>
      <c r="AI107" s="55"/>
    </row>
    <row r="108" spans="2:35" s="24" customFormat="1" ht="12" customHeight="1" outlineLevel="2" x14ac:dyDescent="0.2">
      <c r="B108" s="21"/>
      <c r="C108" s="22"/>
      <c r="D108" s="25" t="s">
        <v>69</v>
      </c>
      <c r="E108" s="26">
        <v>108409142.765</v>
      </c>
      <c r="F108" s="26">
        <v>66822581.443570018</v>
      </c>
      <c r="G108" s="26">
        <v>72374366.189444855</v>
      </c>
      <c r="H108" s="26">
        <v>58659866.525877066</v>
      </c>
      <c r="I108" s="26">
        <v>79926145.944973871</v>
      </c>
      <c r="J108" s="26">
        <v>54807426.297181748</v>
      </c>
      <c r="K108" s="26">
        <v>96771751.700000003</v>
      </c>
      <c r="L108" s="26">
        <v>54909259.152569994</v>
      </c>
      <c r="M108" s="26">
        <v>143840497.27090001</v>
      </c>
      <c r="N108" s="26">
        <v>63668744.650687985</v>
      </c>
      <c r="O108" s="20">
        <v>164948923.99000001</v>
      </c>
      <c r="P108" s="20">
        <v>56821456.849999994</v>
      </c>
      <c r="Q108" s="20">
        <v>260875533.49000001</v>
      </c>
      <c r="R108" s="20">
        <v>55295841.631055839</v>
      </c>
      <c r="S108" s="48">
        <v>266402875.80189374</v>
      </c>
      <c r="T108" s="48">
        <v>29658415.22548794</v>
      </c>
      <c r="U108" s="48"/>
      <c r="V108" s="48"/>
      <c r="W108" s="48"/>
      <c r="X108" s="48">
        <v>381129.63999999996</v>
      </c>
      <c r="Y108" s="48"/>
      <c r="Z108" s="48"/>
      <c r="AA108" s="48"/>
      <c r="AB108" s="48">
        <v>1162395.3400000001</v>
      </c>
      <c r="AC108" s="48"/>
      <c r="AD108" s="48"/>
      <c r="AE108" s="48"/>
      <c r="AF108" s="48"/>
      <c r="AG108" s="48"/>
      <c r="AH108" s="48"/>
      <c r="AI108" s="55"/>
    </row>
    <row r="109" spans="2:35" s="24" customFormat="1" ht="12" customHeight="1" outlineLevel="2" x14ac:dyDescent="0.2">
      <c r="B109" s="21"/>
      <c r="C109" s="22"/>
      <c r="D109" s="25" t="s">
        <v>70</v>
      </c>
      <c r="E109" s="26">
        <v>0</v>
      </c>
      <c r="F109" s="26">
        <v>0</v>
      </c>
      <c r="G109" s="26">
        <v>0</v>
      </c>
      <c r="H109" s="26">
        <v>251366692.98487502</v>
      </c>
      <c r="I109" s="26">
        <v>0</v>
      </c>
      <c r="J109" s="26">
        <v>221756628.62818792</v>
      </c>
      <c r="K109" s="26">
        <v>0</v>
      </c>
      <c r="L109" s="26">
        <v>261414357.45374998</v>
      </c>
      <c r="M109" s="26">
        <v>0</v>
      </c>
      <c r="N109" s="26">
        <v>399495111.83536267</v>
      </c>
      <c r="O109" s="18"/>
      <c r="P109" s="20">
        <v>444535871.10999995</v>
      </c>
      <c r="Q109" s="20"/>
      <c r="R109" s="20">
        <v>942773681.42167783</v>
      </c>
      <c r="S109" s="48">
        <v>3542488560</v>
      </c>
      <c r="T109" s="48">
        <v>412540426.89999998</v>
      </c>
      <c r="U109" s="48"/>
      <c r="V109" s="48">
        <v>132193.51</v>
      </c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55"/>
    </row>
    <row r="110" spans="2:35" s="24" customFormat="1" ht="12" customHeight="1" outlineLevel="2" x14ac:dyDescent="0.2">
      <c r="B110" s="21"/>
      <c r="C110" s="22"/>
      <c r="D110" s="25" t="s">
        <v>71</v>
      </c>
      <c r="E110" s="26"/>
      <c r="F110" s="26"/>
      <c r="G110" s="26">
        <v>0</v>
      </c>
      <c r="H110" s="26">
        <v>50494803.590000004</v>
      </c>
      <c r="I110" s="26">
        <v>0</v>
      </c>
      <c r="J110" s="26">
        <v>108626017.72352749</v>
      </c>
      <c r="K110" s="26">
        <v>0</v>
      </c>
      <c r="L110" s="26">
        <v>128046526.03</v>
      </c>
      <c r="M110" s="26">
        <v>0</v>
      </c>
      <c r="N110" s="26">
        <v>195774389.92737883</v>
      </c>
      <c r="O110" s="18"/>
      <c r="P110" s="20">
        <v>217786663.38</v>
      </c>
      <c r="Q110" s="20"/>
      <c r="R110" s="20">
        <v>176201395.68999997</v>
      </c>
      <c r="S110" s="48">
        <v>3471552000</v>
      </c>
      <c r="T110" s="48">
        <v>404279511.37</v>
      </c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55"/>
    </row>
    <row r="111" spans="2:35" s="24" customFormat="1" ht="12" customHeight="1" outlineLevel="2" x14ac:dyDescent="0.2">
      <c r="B111" s="21"/>
      <c r="C111" s="22"/>
      <c r="D111" s="25" t="s">
        <v>103</v>
      </c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8"/>
      <c r="P111" s="20"/>
      <c r="Q111" s="20"/>
      <c r="R111" s="20">
        <v>413155511.8262068</v>
      </c>
      <c r="S111" s="48">
        <v>0</v>
      </c>
      <c r="T111" s="48">
        <v>863676914.55500007</v>
      </c>
      <c r="U111" s="48">
        <v>0</v>
      </c>
      <c r="V111" s="48">
        <v>1605068915.5481033</v>
      </c>
      <c r="W111" s="48">
        <v>0</v>
      </c>
      <c r="X111" s="48">
        <v>2707521640.6331034</v>
      </c>
      <c r="Y111" s="48">
        <v>0</v>
      </c>
      <c r="Z111" s="48">
        <v>1787172180.1693101</v>
      </c>
      <c r="AA111" s="48">
        <v>0</v>
      </c>
      <c r="AB111" s="48">
        <v>4185210935.3232822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8">
        <v>0</v>
      </c>
      <c r="AI111" s="55"/>
    </row>
    <row r="112" spans="2:35" s="24" customFormat="1" ht="12" customHeight="1" outlineLevel="2" x14ac:dyDescent="0.2">
      <c r="B112" s="21"/>
      <c r="C112" s="22"/>
      <c r="D112" s="25" t="s">
        <v>104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8"/>
      <c r="P112" s="20"/>
      <c r="Q112" s="20"/>
      <c r="R112" s="20"/>
      <c r="S112" s="48">
        <v>0</v>
      </c>
      <c r="T112" s="48">
        <v>329503687.19999999</v>
      </c>
      <c r="U112" s="48">
        <v>0</v>
      </c>
      <c r="V112" s="48">
        <v>966431681.97000003</v>
      </c>
      <c r="W112" s="48">
        <v>0</v>
      </c>
      <c r="X112" s="48">
        <v>1787855225.9200001</v>
      </c>
      <c r="Y112" s="48">
        <v>0</v>
      </c>
      <c r="Z112" s="48">
        <v>2590216157.9700003</v>
      </c>
      <c r="AA112" s="48">
        <v>0</v>
      </c>
      <c r="AB112" s="48">
        <v>2586507784.46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55"/>
    </row>
    <row r="113" spans="2:35" s="24" customFormat="1" ht="12" customHeight="1" outlineLevel="2" x14ac:dyDescent="0.2">
      <c r="B113" s="21"/>
      <c r="C113" s="22"/>
      <c r="D113" s="25" t="s">
        <v>105</v>
      </c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8"/>
      <c r="P113" s="20"/>
      <c r="Q113" s="20"/>
      <c r="R113" s="20"/>
      <c r="S113" s="48">
        <v>0</v>
      </c>
      <c r="T113" s="48">
        <v>687690</v>
      </c>
      <c r="U113" s="48">
        <v>0</v>
      </c>
      <c r="V113" s="48">
        <v>800812891.72000003</v>
      </c>
      <c r="W113" s="48">
        <v>0</v>
      </c>
      <c r="X113" s="48">
        <v>1291375658.26</v>
      </c>
      <c r="Y113" s="48">
        <v>0</v>
      </c>
      <c r="Z113" s="48">
        <v>2126113088.8199999</v>
      </c>
      <c r="AA113" s="48">
        <v>0</v>
      </c>
      <c r="AB113" s="48">
        <v>1463319428.1200001</v>
      </c>
      <c r="AC113" s="48">
        <v>0</v>
      </c>
      <c r="AD113" s="48">
        <v>0</v>
      </c>
      <c r="AE113" s="48">
        <v>0</v>
      </c>
      <c r="AF113" s="48">
        <v>1198242382.6800001</v>
      </c>
      <c r="AG113" s="48">
        <v>0</v>
      </c>
      <c r="AH113" s="48">
        <v>1198242382.6800001</v>
      </c>
      <c r="AI113" s="55"/>
    </row>
    <row r="114" spans="2:35" s="24" customFormat="1" ht="12" customHeight="1" outlineLevel="2" x14ac:dyDescent="0.2">
      <c r="B114" s="21"/>
      <c r="C114" s="22"/>
      <c r="D114" s="25" t="s">
        <v>82</v>
      </c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8"/>
      <c r="P114" s="20"/>
      <c r="Q114" s="20"/>
      <c r="R114" s="20"/>
      <c r="S114" s="48">
        <v>0</v>
      </c>
      <c r="T114" s="48">
        <v>271287508.13999999</v>
      </c>
      <c r="U114" s="48">
        <v>0</v>
      </c>
      <c r="V114" s="48">
        <v>734090998.13</v>
      </c>
      <c r="W114" s="48">
        <v>1717338281.25</v>
      </c>
      <c r="X114" s="48">
        <v>930935684.61999989</v>
      </c>
      <c r="Y114" s="48">
        <v>2594137500</v>
      </c>
      <c r="Z114" s="48">
        <v>1224826952.8999999</v>
      </c>
      <c r="AA114" s="48">
        <v>3528843750</v>
      </c>
      <c r="AB114" s="48">
        <v>1418169419.0149999</v>
      </c>
      <c r="AC114" s="48">
        <v>981656250</v>
      </c>
      <c r="AD114" s="48">
        <v>0</v>
      </c>
      <c r="AE114" s="48">
        <v>981656250</v>
      </c>
      <c r="AF114" s="48">
        <v>350873730.30250001</v>
      </c>
      <c r="AG114" s="48">
        <v>616433.85</v>
      </c>
      <c r="AH114" s="48">
        <v>351490164.15000004</v>
      </c>
      <c r="AI114" s="55"/>
    </row>
    <row r="115" spans="2:35" s="24" customFormat="1" ht="12" customHeight="1" outlineLevel="2" x14ac:dyDescent="0.2">
      <c r="B115" s="21"/>
      <c r="C115" s="22"/>
      <c r="D115" s="25" t="s">
        <v>72</v>
      </c>
      <c r="E115" s="26"/>
      <c r="F115" s="26"/>
      <c r="G115" s="26"/>
      <c r="H115" s="26"/>
      <c r="I115" s="26">
        <v>0</v>
      </c>
      <c r="J115" s="26">
        <v>938864.72</v>
      </c>
      <c r="K115" s="26">
        <v>570227500</v>
      </c>
      <c r="L115" s="26">
        <v>53317678.422570571</v>
      </c>
      <c r="M115" s="26">
        <v>0</v>
      </c>
      <c r="N115" s="26"/>
      <c r="O115" s="18"/>
      <c r="P115" s="18"/>
      <c r="Q115" s="18"/>
      <c r="R115" s="18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55"/>
    </row>
    <row r="116" spans="2:35" s="24" customFormat="1" ht="12" customHeight="1" outlineLevel="2" x14ac:dyDescent="0.2">
      <c r="B116" s="21"/>
      <c r="C116" s="22"/>
      <c r="D116" s="25" t="s">
        <v>73</v>
      </c>
      <c r="E116" s="26"/>
      <c r="F116" s="26"/>
      <c r="G116" s="26"/>
      <c r="H116" s="26"/>
      <c r="I116" s="26">
        <v>0</v>
      </c>
      <c r="J116" s="26">
        <v>0</v>
      </c>
      <c r="K116" s="26">
        <v>563220000</v>
      </c>
      <c r="L116" s="26">
        <v>49472544.159999996</v>
      </c>
      <c r="M116" s="26"/>
      <c r="N116" s="26"/>
      <c r="O116" s="18"/>
      <c r="P116" s="18"/>
      <c r="Q116" s="18"/>
      <c r="R116" s="18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55"/>
    </row>
    <row r="117" spans="2:35" s="24" customFormat="1" ht="12" customHeight="1" outlineLevel="2" x14ac:dyDescent="0.2">
      <c r="B117" s="21"/>
      <c r="C117" s="22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8"/>
      <c r="P117" s="18"/>
      <c r="Q117" s="18"/>
      <c r="R117" s="18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55"/>
    </row>
    <row r="118" spans="2:35" s="24" customFormat="1" ht="12" customHeight="1" outlineLevel="2" x14ac:dyDescent="0.2">
      <c r="B118" s="21"/>
      <c r="C118" s="22" t="s">
        <v>55</v>
      </c>
      <c r="D118" s="25"/>
      <c r="E118" s="17">
        <f t="shared" ref="E118:G118" si="18">+SUM(E119:E121)</f>
        <v>0</v>
      </c>
      <c r="F118" s="17">
        <f t="shared" si="18"/>
        <v>0</v>
      </c>
      <c r="G118" s="17">
        <f t="shared" si="18"/>
        <v>10580659.405923652</v>
      </c>
      <c r="H118" s="17">
        <f t="shared" ref="H118:N118" si="19">+SUM(H119:H121)</f>
        <v>8480338.2692728303</v>
      </c>
      <c r="I118" s="17">
        <f t="shared" si="19"/>
        <v>12357437.652815418</v>
      </c>
      <c r="J118" s="17">
        <f t="shared" si="19"/>
        <v>7893471.4164993661</v>
      </c>
      <c r="K118" s="17">
        <f t="shared" si="19"/>
        <v>16437879.376418423</v>
      </c>
      <c r="L118" s="17">
        <f t="shared" si="19"/>
        <v>9042525.5600000005</v>
      </c>
      <c r="M118" s="17">
        <f>+SUM(M119:M121)</f>
        <v>26875715.34</v>
      </c>
      <c r="N118" s="17">
        <f t="shared" si="19"/>
        <v>10659686.408000002</v>
      </c>
      <c r="O118" s="18">
        <f t="shared" ref="O118:R118" si="20">+SUM(O119:O121)</f>
        <v>29873525.919999994</v>
      </c>
      <c r="P118" s="18">
        <f t="shared" si="20"/>
        <v>8273889.9040000001</v>
      </c>
      <c r="Q118" s="18">
        <f t="shared" si="20"/>
        <v>57801843.160000004</v>
      </c>
      <c r="R118" s="18">
        <f t="shared" si="20"/>
        <v>7954992.2139999811</v>
      </c>
      <c r="S118" s="47">
        <v>47592873.890000001</v>
      </c>
      <c r="T118" s="47">
        <v>5129340.021799989</v>
      </c>
      <c r="U118" s="47">
        <v>63005497.389999993</v>
      </c>
      <c r="V118" s="47">
        <v>14013330.630619997</v>
      </c>
      <c r="W118" s="47">
        <v>98985359.180000007</v>
      </c>
      <c r="X118" s="47">
        <v>20830412.57</v>
      </c>
      <c r="Y118" s="47">
        <v>65668590.790000007</v>
      </c>
      <c r="Z118" s="47">
        <v>13262310.120000001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47">
        <v>0</v>
      </c>
      <c r="AH118" s="47">
        <v>0</v>
      </c>
      <c r="AI118" s="55"/>
    </row>
    <row r="119" spans="2:35" s="24" customFormat="1" ht="12" customHeight="1" outlineLevel="2" x14ac:dyDescent="0.2">
      <c r="B119" s="21"/>
      <c r="C119" s="22"/>
      <c r="D119" s="25" t="s">
        <v>74</v>
      </c>
      <c r="E119" s="26">
        <v>0</v>
      </c>
      <c r="F119" s="26">
        <v>0</v>
      </c>
      <c r="G119" s="26">
        <v>9279470.8487098068</v>
      </c>
      <c r="H119" s="26">
        <v>7400207.85857426</v>
      </c>
      <c r="I119" s="26">
        <v>11269978.18</v>
      </c>
      <c r="J119" s="26">
        <v>7024772.4331999999</v>
      </c>
      <c r="K119" s="26">
        <v>14991420.116434671</v>
      </c>
      <c r="L119" s="26">
        <v>7184124.3799999999</v>
      </c>
      <c r="M119" s="26">
        <v>24510896.869999997</v>
      </c>
      <c r="N119" s="26">
        <v>7842764.2880000016</v>
      </c>
      <c r="O119" s="20">
        <v>27245060.789999995</v>
      </c>
      <c r="P119" s="20">
        <v>6257688.2439999999</v>
      </c>
      <c r="Q119" s="20">
        <v>52716300.790000007</v>
      </c>
      <c r="R119" s="20">
        <v>7027532.9179999866</v>
      </c>
      <c r="S119" s="48">
        <v>30063447</v>
      </c>
      <c r="T119" s="48">
        <v>1300612.1139999889</v>
      </c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55"/>
    </row>
    <row r="120" spans="2:35" s="13" customFormat="1" ht="12.75" customHeight="1" x14ac:dyDescent="0.2">
      <c r="B120" s="21"/>
      <c r="C120" s="22"/>
      <c r="D120" s="25" t="s">
        <v>75</v>
      </c>
      <c r="E120" s="26">
        <v>0</v>
      </c>
      <c r="F120" s="26">
        <v>0</v>
      </c>
      <c r="G120" s="26">
        <v>932052.46756480832</v>
      </c>
      <c r="H120" s="26">
        <v>775555.56034760247</v>
      </c>
      <c r="I120" s="26">
        <v>779013.04281541868</v>
      </c>
      <c r="J120" s="26">
        <v>565596.69703892583</v>
      </c>
      <c r="K120" s="26">
        <v>1036246.1277222385</v>
      </c>
      <c r="L120" s="26">
        <v>1331576.52</v>
      </c>
      <c r="M120" s="26">
        <v>1694257.28</v>
      </c>
      <c r="N120" s="26">
        <v>1546261.2</v>
      </c>
      <c r="O120" s="20">
        <v>1883249.8</v>
      </c>
      <c r="P120" s="20">
        <v>1431396.3</v>
      </c>
      <c r="Q120" s="20">
        <v>3643913.36</v>
      </c>
      <c r="R120" s="20">
        <v>685595.59600000002</v>
      </c>
      <c r="S120" s="48">
        <v>2078083.17</v>
      </c>
      <c r="T120" s="48">
        <v>119026.90360000005</v>
      </c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55"/>
    </row>
    <row r="121" spans="2:35" s="13" customFormat="1" ht="12.75" customHeight="1" x14ac:dyDescent="0.2">
      <c r="B121" s="27"/>
      <c r="C121" s="22"/>
      <c r="D121" s="25" t="s">
        <v>76</v>
      </c>
      <c r="E121" s="20">
        <v>0</v>
      </c>
      <c r="F121" s="20">
        <v>0</v>
      </c>
      <c r="G121" s="26">
        <v>369136.08964903618</v>
      </c>
      <c r="H121" s="26">
        <v>304574.85035096772</v>
      </c>
      <c r="I121" s="26">
        <v>308446.43</v>
      </c>
      <c r="J121" s="26">
        <v>303102.28626044031</v>
      </c>
      <c r="K121" s="26">
        <v>410213.13226151292</v>
      </c>
      <c r="L121" s="26">
        <v>526824.66</v>
      </c>
      <c r="M121" s="26">
        <v>670561.18999999994</v>
      </c>
      <c r="N121" s="26">
        <v>1270660.92</v>
      </c>
      <c r="O121" s="20">
        <v>745215.33</v>
      </c>
      <c r="P121" s="20">
        <v>584805.36</v>
      </c>
      <c r="Q121" s="20">
        <v>1441629.0100000002</v>
      </c>
      <c r="R121" s="20">
        <v>241863.69999999425</v>
      </c>
      <c r="S121" s="48">
        <v>822019.61</v>
      </c>
      <c r="T121" s="48">
        <v>22980.43</v>
      </c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55"/>
    </row>
    <row r="122" spans="2:35" s="13" customFormat="1" ht="12.75" customHeight="1" x14ac:dyDescent="0.2">
      <c r="B122" s="27"/>
      <c r="C122" s="22"/>
      <c r="D122" s="25" t="s">
        <v>85</v>
      </c>
      <c r="E122" s="20"/>
      <c r="F122" s="20"/>
      <c r="G122" s="26"/>
      <c r="H122" s="26"/>
      <c r="I122" s="26"/>
      <c r="J122" s="26"/>
      <c r="K122" s="26"/>
      <c r="L122" s="26"/>
      <c r="M122" s="26"/>
      <c r="N122" s="26"/>
      <c r="O122" s="20"/>
      <c r="P122" s="20"/>
      <c r="Q122" s="20"/>
      <c r="R122" s="20"/>
      <c r="S122" s="48">
        <v>14629324.109999999</v>
      </c>
      <c r="T122" s="48">
        <v>3686720.5742000001</v>
      </c>
      <c r="U122" s="48">
        <v>63005497.389999993</v>
      </c>
      <c r="V122" s="48">
        <v>14013330.630619997</v>
      </c>
      <c r="W122" s="48">
        <v>98985359.180000007</v>
      </c>
      <c r="X122" s="48">
        <v>20830412.57</v>
      </c>
      <c r="Y122" s="48">
        <v>65668590.790000007</v>
      </c>
      <c r="Z122" s="48">
        <v>13262310.120000001</v>
      </c>
      <c r="AA122" s="48"/>
      <c r="AB122" s="48"/>
      <c r="AC122" s="48"/>
      <c r="AD122" s="48"/>
      <c r="AE122" s="48"/>
      <c r="AF122" s="48"/>
      <c r="AG122" s="48"/>
      <c r="AH122" s="48"/>
      <c r="AI122" s="55"/>
    </row>
    <row r="123" spans="2:35" s="13" customFormat="1" ht="12" customHeight="1" x14ac:dyDescent="0.2">
      <c r="B123" s="27"/>
      <c r="C123" s="22"/>
      <c r="D123" s="25"/>
      <c r="E123" s="20"/>
      <c r="F123" s="20"/>
      <c r="G123" s="20"/>
      <c r="H123" s="20"/>
      <c r="I123" s="20"/>
      <c r="J123" s="20"/>
      <c r="K123" s="36"/>
      <c r="L123" s="36"/>
      <c r="M123" s="36"/>
      <c r="N123" s="36"/>
      <c r="O123" s="20"/>
      <c r="P123" s="20"/>
      <c r="Q123" s="20"/>
      <c r="R123" s="20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55"/>
    </row>
    <row r="124" spans="2:35" s="24" customFormat="1" ht="12" customHeight="1" x14ac:dyDescent="0.2">
      <c r="B124" s="28" t="s">
        <v>54</v>
      </c>
      <c r="C124" s="15"/>
      <c r="D124" s="16"/>
      <c r="E124" s="17">
        <f t="shared" ref="E124:AH124" si="21">+E59+E9</f>
        <v>995123556.32584357</v>
      </c>
      <c r="F124" s="18">
        <f t="shared" si="21"/>
        <v>280027065.95339358</v>
      </c>
      <c r="G124" s="17">
        <f t="shared" si="21"/>
        <v>414254401.49382007</v>
      </c>
      <c r="H124" s="18">
        <f t="shared" si="21"/>
        <v>470478501.35209787</v>
      </c>
      <c r="I124" s="17">
        <f t="shared" si="21"/>
        <v>494177864.54048312</v>
      </c>
      <c r="J124" s="18">
        <f t="shared" si="21"/>
        <v>498833626.47063828</v>
      </c>
      <c r="K124" s="18">
        <f t="shared" si="21"/>
        <v>1696965727.634438</v>
      </c>
      <c r="L124" s="18">
        <f t="shared" si="21"/>
        <v>663357306.43196809</v>
      </c>
      <c r="M124" s="18">
        <f t="shared" si="21"/>
        <v>1123470917.6203055</v>
      </c>
      <c r="N124" s="18">
        <f t="shared" si="21"/>
        <v>1133843605.6003501</v>
      </c>
      <c r="O124" s="18">
        <f t="shared" si="21"/>
        <v>1194062155.7311513</v>
      </c>
      <c r="P124" s="18">
        <f t="shared" si="21"/>
        <v>1189516820.2940626</v>
      </c>
      <c r="Q124" s="18">
        <f t="shared" si="21"/>
        <v>1337158642.1179597</v>
      </c>
      <c r="R124" s="18">
        <f t="shared" si="21"/>
        <v>2165399585.1900697</v>
      </c>
      <c r="S124" s="18">
        <f t="shared" si="21"/>
        <v>8257321015.5591583</v>
      </c>
      <c r="T124" s="18">
        <f t="shared" si="21"/>
        <v>2667953826.1232052</v>
      </c>
      <c r="U124" s="18">
        <f t="shared" si="21"/>
        <v>1515325084.76121</v>
      </c>
      <c r="V124" s="18">
        <f t="shared" si="21"/>
        <v>5642029226.4168329</v>
      </c>
      <c r="W124" s="18">
        <f t="shared" si="21"/>
        <v>5519049545.7428493</v>
      </c>
      <c r="X124" s="18">
        <f t="shared" si="21"/>
        <v>10095613241.689342</v>
      </c>
      <c r="Y124" s="18">
        <f t="shared" si="21"/>
        <v>11927061751.364532</v>
      </c>
      <c r="Z124" s="18">
        <f t="shared" si="21"/>
        <v>11436847903.864538</v>
      </c>
      <c r="AA124" s="18">
        <f t="shared" si="21"/>
        <v>18534316905.236515</v>
      </c>
      <c r="AB124" s="18">
        <f t="shared" si="21"/>
        <v>13074815219.469353</v>
      </c>
      <c r="AC124" s="18">
        <f t="shared" si="21"/>
        <v>1681059750.8122001</v>
      </c>
      <c r="AD124" s="18">
        <f t="shared" si="21"/>
        <v>430435493.99000001</v>
      </c>
      <c r="AE124" s="18">
        <f t="shared" si="21"/>
        <v>2111495244.7999997</v>
      </c>
      <c r="AF124" s="18">
        <f t="shared" si="21"/>
        <v>1640167311.9935513</v>
      </c>
      <c r="AG124" s="18">
        <f t="shared" si="21"/>
        <v>46298441.109999999</v>
      </c>
      <c r="AH124" s="18">
        <f t="shared" si="21"/>
        <v>1686465753.1000001</v>
      </c>
      <c r="AI124" s="55"/>
    </row>
    <row r="125" spans="2:35" ht="12" customHeight="1" thickBot="1" x14ac:dyDescent="0.25">
      <c r="B125" s="29"/>
      <c r="C125" s="30"/>
      <c r="D125" s="31"/>
      <c r="E125" s="32"/>
      <c r="F125" s="32"/>
      <c r="G125" s="32"/>
      <c r="H125" s="32"/>
      <c r="I125" s="32"/>
      <c r="J125" s="32"/>
      <c r="K125" s="38"/>
      <c r="L125" s="38"/>
      <c r="M125" s="38"/>
      <c r="N125" s="38"/>
      <c r="O125" s="42"/>
      <c r="P125" s="42"/>
      <c r="Q125" s="42"/>
      <c r="R125" s="42"/>
      <c r="S125" s="49"/>
      <c r="T125" s="49"/>
      <c r="U125" s="49"/>
      <c r="V125" s="49"/>
      <c r="W125" s="49"/>
      <c r="X125" s="49"/>
      <c r="Y125" s="49"/>
      <c r="Z125" s="53"/>
      <c r="AA125" s="53"/>
      <c r="AB125" s="53"/>
      <c r="AC125" s="53"/>
      <c r="AD125" s="53"/>
      <c r="AE125" s="53"/>
      <c r="AF125" s="53"/>
      <c r="AG125" s="53"/>
      <c r="AH125" s="53"/>
    </row>
    <row r="127" spans="2:35" x14ac:dyDescent="0.2">
      <c r="C127" s="34" t="s">
        <v>59</v>
      </c>
      <c r="Q127" s="45"/>
      <c r="S127" s="45"/>
      <c r="U127" s="50"/>
      <c r="W127" s="50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</row>
    <row r="128" spans="2:35" x14ac:dyDescent="0.2">
      <c r="D128" s="39" t="s">
        <v>114</v>
      </c>
      <c r="I128" s="35"/>
      <c r="J128" s="35"/>
      <c r="Q128" s="45"/>
      <c r="R128" s="45"/>
      <c r="S128" s="45"/>
      <c r="T128" s="45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</row>
  </sheetData>
  <mergeCells count="14">
    <mergeCell ref="AA6:AB6"/>
    <mergeCell ref="AC6:AH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4" orientation="landscape" horizontalDpi="300" verticalDpi="300" r:id="rId1"/>
  <headerFooter alignWithMargins="0"/>
  <ignoredErrors>
    <ignoredError sqref="I118:J118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2022-03-28T16:05:24Z</dcterms:modified>
</cp:coreProperties>
</file>