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<sst xmlns="http://schemas.openxmlformats.org/spreadsheetml/2006/main" count="183" uniqueCount="111">
  <si>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</si>
  <si>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</si>
  <si>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</si>
  <si>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</si>
  <si>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</si>
  <si>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</si>
  <si>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</si>
  <si>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</si>
  <si>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</si>
  <si>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</si>
  <si>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</si>
  <si>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</si>
  <si>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</si>
  <si>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</si>
  <si>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</si>
  <si>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</si>
  <si>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</si>
  <si>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</si>
  <si>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</si>
  <si>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</si>
  <si>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</si>
  <si>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</si>
  <si>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</si>
  <si>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</si>
  <si>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</si>
  <si>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</si>
  <si>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</si>
  <si>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</si>
  <si>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</si>
  <si>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</si>
  <si>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</si>
  <si>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</si>
  <si>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</si>
  <si>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</si>
  <si>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</si>
  <si>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</si>
  <si>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</si>
  <si>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</si>
  <si>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</si>
  <si>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</si>
  <si>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</si>
  <si>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</si>
  <si>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</si>
  <si>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</si>
  <si>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</si>
  <si>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</si>
  <si>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</si>
  <si>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</si>
  <si>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</si>
  <si>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</si>
  <si>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</si>
  <si>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</si>
  <si>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</si>
  <si>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</si>
  <si>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</si>
  <si>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</si>
  <si>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</si>
  <si>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</si>
  <si>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</si>
  <si>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</si>
  <si>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</si>
  <si>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</si>
  <si>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</si>
  <si>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</si>
  <si>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</si>
  <si>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</si>
  <si>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</si>
  <si>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</si>
  <si>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</si>
  <si>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</si>
  <si>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</si>
  <si>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</si>
  <si>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</si>
  <si>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</si>
  <si>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</si>
  <si>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</si>
  <si>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</si>
  <si>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</si>
  <si>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</si>
  <si>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</si>
  <si>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</si>
  <si>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</si>
  <si>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</si>
  <si>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</si>
  <si>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</si>
  <si>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</si>
  <si>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</si>
  <si>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</si>
  <si>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</si>
  <si>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</si>
  <si>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</si>
  <si>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</si>
  <si>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</si>
  <si>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</si>
  <si>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</si>
  <si>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</si>
  <si>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</si>
  <si>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</si>
  <si>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</si>
  <si>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</si>
  <si>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</si>
  <si>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</si>
  <si>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</si>
  <si>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</si>
  <si>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</si>
  <si>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SEPTIEMBRE 2021</t>
  </si>
  <si>
    <t>STOCK DE DEUDA AL 30-09-2021</t>
  </si>
  <si>
    <t>(2) Los servicios de la deuda corresponden al período de Enero - Septimbre 2021</t>
  </si>
  <si>
    <t>(4) El tipo de cambio utilizado para la conversión de deuda en moneda de origen extranjera a pesos corrientes es el correspondiente al cambio vendedor del Banco Nación del último día hábil del mes 30/09/2021 USD:$98,74</t>
  </si>
  <si>
    <t>EUR:$114,3607 KWD:$326,968</t>
  </si>
  <si>
    <t>(1) Corresponde a la Administración General, CEPROCOR y ACIF.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</si>
</sst>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pane ySplit="6" topLeftCell="A7" activePane="bottomLeft" state="frozen"/>
      <selection pane="bottomLeft" activeCell="E103" sqref="E103"/>
    </sheetView>
  </sheetViews>
  <sheetFormatPr baseColWidth="10" defaultColWidth="11.42578125" defaultRowHeight="12.75"/>
  <cols>
    <col min="1" max="1" width="2.7109375" style="1" customWidth="1"/>
    <col min="2" max="2" width="2.85546875" style="1" customWidth="1"/>
    <col min="3" max="3" width="64" style="1" customWidth="1"/>
    <col min="4" max="4" width="10" style="1" bestFit="1" customWidth="1"/>
    <col min="5" max="5" width="21.570312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19.5703125" style="1" customWidth="1"/>
    <col min="11" max="11" width="9.7109375" style="1" customWidth="1"/>
    <col min="12" max="16384" width="11.42578125" style="1"/>
  </cols>
  <sheetData>
    <row r="1" spans="2:1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1">
      <c r="B2" s="93" t="s">
        <v>52</v>
      </c>
      <c r="C2" s="93"/>
      <c r="D2" s="93"/>
      <c r="E2" s="93"/>
      <c r="F2" s="93"/>
      <c r="G2" s="93"/>
      <c r="H2" s="93"/>
      <c r="I2" s="93"/>
      <c r="J2" s="9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82</v>
      </c>
      <c r="E5" s="88" t="s">
        <v>106</v>
      </c>
      <c r="F5" s="88" t="s">
        <v>79</v>
      </c>
      <c r="G5" s="88" t="s">
        <v>80</v>
      </c>
      <c r="H5" s="90" t="s">
        <v>81</v>
      </c>
      <c r="I5" s="91"/>
      <c r="J5" s="94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45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E8+E10</f>
        <v>13479843.238154475</v>
      </c>
      <c r="F7" s="10"/>
      <c r="G7" s="10">
        <f>G8+G10</f>
        <v>722.73990000000003</v>
      </c>
      <c r="H7" s="10">
        <f>H8+H10</f>
        <v>3161510.5796289071</v>
      </c>
      <c r="I7" s="10">
        <f>I8+I10</f>
        <v>553266.61294000002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1442375.0543898277</v>
      </c>
      <c r="F8" s="15"/>
      <c r="G8" s="16">
        <f>SUM(G9:G9)</f>
        <v>0</v>
      </c>
      <c r="H8" s="17">
        <f>SUM(H9:H9)</f>
        <v>116949.32873994116</v>
      </c>
      <c r="I8" s="14">
        <f>SUM(I9:I9)</f>
        <v>65831.939759999994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1442375.0543898277</v>
      </c>
      <c r="F9" s="21">
        <v>2030</v>
      </c>
      <c r="G9" s="20">
        <v>0</v>
      </c>
      <c r="H9" s="22">
        <v>116949.32873994116</v>
      </c>
      <c r="I9" s="20">
        <v>65831.939759999994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12037468.183764648</v>
      </c>
      <c r="F10" s="15"/>
      <c r="G10" s="14">
        <f t="shared" ref="G10:J10" si="0">SUM(G11:G36)</f>
        <v>722.73990000000003</v>
      </c>
      <c r="H10" s="14">
        <f t="shared" si="0"/>
        <v>3044561.250888966</v>
      </c>
      <c r="I10" s="14">
        <f t="shared" si="0"/>
        <v>487434.67318000004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994920.92949000001</v>
      </c>
      <c r="F22" s="21">
        <v>2026</v>
      </c>
      <c r="G22" s="20">
        <v>0</v>
      </c>
      <c r="H22" s="22">
        <v>137138.36606999999</v>
      </c>
      <c r="I22" s="20">
        <v>38555.911420000004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599442.36190999998</v>
      </c>
      <c r="F23" s="21">
        <v>2026</v>
      </c>
      <c r="G23" s="20">
        <v>0</v>
      </c>
      <c r="H23" s="22">
        <v>82626.21041</v>
      </c>
      <c r="I23" s="20">
        <v>23230.033579999999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511972.56485000002</v>
      </c>
      <c r="F24" s="21">
        <v>2026</v>
      </c>
      <c r="G24" s="20">
        <v>0</v>
      </c>
      <c r="H24" s="22">
        <v>70569.508549999999</v>
      </c>
      <c r="I24" s="20">
        <v>19840.339370000002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873249.48585000006</v>
      </c>
      <c r="F25" s="21">
        <v>2026</v>
      </c>
      <c r="G25" s="20">
        <v>0</v>
      </c>
      <c r="H25" s="22">
        <v>120367.36193000001</v>
      </c>
      <c r="I25" s="20">
        <v>33840.809660000006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482360.75342000002</v>
      </c>
      <c r="F26" s="21">
        <v>2026</v>
      </c>
      <c r="G26" s="20">
        <v>0</v>
      </c>
      <c r="H26" s="22">
        <v>66487.862099999998</v>
      </c>
      <c r="I26" s="20">
        <v>18692.80054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766746.41749999998</v>
      </c>
      <c r="F27" s="21">
        <v>2026</v>
      </c>
      <c r="G27" s="20">
        <v>0</v>
      </c>
      <c r="H27" s="22">
        <v>97800.043030000001</v>
      </c>
      <c r="I27" s="20">
        <v>29680.469060000003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168355.26403999998</v>
      </c>
      <c r="F28" s="21">
        <v>2027</v>
      </c>
      <c r="G28" s="20">
        <v>0</v>
      </c>
      <c r="H28" s="22">
        <v>20264.245799999997</v>
      </c>
      <c r="I28" s="20">
        <v>6464.6668099999997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136836.38470999998</v>
      </c>
      <c r="F29" s="21">
        <v>2027</v>
      </c>
      <c r="G29" s="20">
        <v>0</v>
      </c>
      <c r="H29" s="22">
        <v>16470.44514</v>
      </c>
      <c r="I29" s="20">
        <v>5254.3747000000003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248813.91832000003</v>
      </c>
      <c r="F30" s="21">
        <v>2027</v>
      </c>
      <c r="G30" s="20">
        <v>0</v>
      </c>
      <c r="H30" s="22">
        <v>29948.730309999999</v>
      </c>
      <c r="I30" s="20">
        <v>9554.1953900000008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184479.71643</v>
      </c>
      <c r="F31" s="21">
        <v>2027</v>
      </c>
      <c r="G31" s="20">
        <v>0</v>
      </c>
      <c r="H31" s="22">
        <v>22205.081260000003</v>
      </c>
      <c r="I31" s="20">
        <v>7083.8290199999992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541647.68919999991</v>
      </c>
      <c r="F32" s="21">
        <v>2027</v>
      </c>
      <c r="G32" s="20">
        <v>0</v>
      </c>
      <c r="H32" s="22">
        <v>65195.953150000001</v>
      </c>
      <c r="I32" s="20">
        <v>20798.707280000002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727392.49055785756</v>
      </c>
      <c r="F33" s="21">
        <v>2022</v>
      </c>
      <c r="G33" s="20">
        <v>0</v>
      </c>
      <c r="H33" s="22">
        <v>595139.31045023806</v>
      </c>
      <c r="I33" s="20">
        <v>269685.52155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5782044.1326167909</v>
      </c>
      <c r="F34" s="21">
        <v>2023</v>
      </c>
      <c r="G34" s="20">
        <v>0</v>
      </c>
      <c r="H34" s="22">
        <v>1690598.4761887279</v>
      </c>
      <c r="I34" s="20">
        <v>4463.0063300000002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56</v>
      </c>
      <c r="C37" s="81"/>
      <c r="D37" s="9"/>
      <c r="E37" s="10">
        <f>E38+E49+E54</f>
        <v>27405650.734775223</v>
      </c>
      <c r="F37" s="24"/>
      <c r="G37" s="10">
        <f>G38+G49+G54</f>
        <v>873323.61292800005</v>
      </c>
      <c r="H37" s="25">
        <f>H38+H49+H54</f>
        <v>5208850.2857424086</v>
      </c>
      <c r="I37" s="10">
        <f>I38+I49+I54</f>
        <v>636149.52026273671</v>
      </c>
      <c r="J37" s="10">
        <f>J38+J49+J54</f>
        <v>17044.460377200001</v>
      </c>
    </row>
    <row r="38" spans="2:11" ht="13.5" customHeight="1">
      <c r="B38" s="11" t="s">
        <v>58</v>
      </c>
      <c r="C38" s="12"/>
      <c r="D38" s="13"/>
      <c r="E38" s="17">
        <f>SUM(E39:E48)</f>
        <v>922218.86188752309</v>
      </c>
      <c r="F38" s="26"/>
      <c r="G38" s="16">
        <f t="shared" ref="G38:J38" si="1">SUM(G39:G48)</f>
        <v>323223.98120500002</v>
      </c>
      <c r="H38" s="17">
        <f t="shared" si="1"/>
        <v>103487.18731240869</v>
      </c>
      <c r="I38" s="17">
        <f t="shared" si="1"/>
        <v>20014.791577436685</v>
      </c>
      <c r="J38" s="17">
        <f t="shared" si="1"/>
        <v>4656.8700024999998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27454.360779999999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2.764719999808898E-2</v>
      </c>
      <c r="F40" s="30">
        <v>2021</v>
      </c>
      <c r="G40" s="20">
        <v>0</v>
      </c>
      <c r="H40" s="23">
        <v>8400.4325971999988</v>
      </c>
      <c r="I40" s="23">
        <v>166.53203459999997</v>
      </c>
      <c r="J40" s="23">
        <v>41.63371519999999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382059.21326798317</v>
      </c>
      <c r="F41" s="30">
        <v>2025</v>
      </c>
      <c r="G41" s="20">
        <v>0</v>
      </c>
      <c r="H41" s="23">
        <v>64043.581335908682</v>
      </c>
      <c r="I41" s="23">
        <v>15104.069083736682</v>
      </c>
      <c r="J41" s="23">
        <v>3063.7055726999997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19875.595777600003</v>
      </c>
      <c r="F42" s="30">
        <v>2025</v>
      </c>
      <c r="G42" s="20">
        <v>0</v>
      </c>
      <c r="H42" s="23">
        <v>3400.9245392999997</v>
      </c>
      <c r="I42" s="23">
        <v>638.51823910000007</v>
      </c>
      <c r="J42" s="23">
        <v>1551.5307145999998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68623.125208481055</v>
      </c>
      <c r="F44" s="30" t="s">
        <v>102</v>
      </c>
      <c r="G44" s="20">
        <v>0</v>
      </c>
      <c r="H44" s="23">
        <v>24990.11622</v>
      </c>
      <c r="I44" s="23">
        <v>2893.6349799999998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275595.19274959998</v>
      </c>
      <c r="F45" s="30">
        <v>2035</v>
      </c>
      <c r="G45" s="20">
        <v>214890.43184</v>
      </c>
      <c r="H45" s="23">
        <v>0</v>
      </c>
      <c r="I45" s="23">
        <v>915.19147999999996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76156.4152894</v>
      </c>
      <c r="F46" s="30">
        <v>2036</v>
      </c>
      <c r="G46" s="20">
        <v>74074.148150000008</v>
      </c>
      <c r="H46" s="23">
        <v>0</v>
      </c>
      <c r="I46" s="23">
        <v>80.724399999999989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14101.58396265893</v>
      </c>
      <c r="F47" s="30">
        <v>2024</v>
      </c>
      <c r="G47" s="20">
        <v>0</v>
      </c>
      <c r="H47" s="23">
        <v>2652.1326200000003</v>
      </c>
      <c r="I47" s="23">
        <v>113.54205999999999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57825.184204600002</v>
      </c>
      <c r="F48" s="30">
        <v>2036</v>
      </c>
      <c r="G48" s="20">
        <v>34259.401215000005</v>
      </c>
      <c r="H48" s="23">
        <v>0</v>
      </c>
      <c r="I48" s="23">
        <v>102.5793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3982797.1443263032</v>
      </c>
      <c r="F49" s="26"/>
      <c r="G49" s="14">
        <f>SUM(G50:G53)</f>
        <v>67701.418430000005</v>
      </c>
      <c r="H49" s="17">
        <f>SUM(H50:H53)</f>
        <v>194852.6398</v>
      </c>
      <c r="I49" s="14">
        <f>SUM(I50:I53)</f>
        <v>58110.756795300003</v>
      </c>
      <c r="J49" s="14">
        <f>SUM(J50:J53)</f>
        <v>526.56733470000006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1062854.1486878784</v>
      </c>
      <c r="F50" s="30">
        <v>2038</v>
      </c>
      <c r="G50" s="20">
        <v>0</v>
      </c>
      <c r="H50" s="23">
        <v>29940.764219999997</v>
      </c>
      <c r="I50" s="20">
        <v>6328.8624900000004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6000.7484140951456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99257.188271200008</v>
      </c>
      <c r="F52" s="30">
        <v>2045</v>
      </c>
      <c r="G52" s="20">
        <v>67701.418430000005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2814685.0589531297</v>
      </c>
      <c r="F53" s="30">
        <v>2038</v>
      </c>
      <c r="G53" s="20">
        <v>0</v>
      </c>
      <c r="H53" s="23">
        <v>159393.05765</v>
      </c>
      <c r="I53" s="20">
        <v>51165.77072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22500634.728561398</v>
      </c>
      <c r="F54" s="26"/>
      <c r="G54" s="14">
        <f t="shared" ref="G54:J54" si="2">SUM(G55:G58)</f>
        <v>482398.21329300001</v>
      </c>
      <c r="H54" s="17">
        <f t="shared" si="2"/>
        <v>4910510.4586300002</v>
      </c>
      <c r="I54" s="17">
        <f t="shared" si="2"/>
        <v>558023.97189000004</v>
      </c>
      <c r="J54" s="17">
        <f t="shared" si="2"/>
        <v>11861.02304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3763091.1119888001</v>
      </c>
      <c r="F55" s="30">
        <v>2028</v>
      </c>
      <c r="G55" s="20">
        <v>0</v>
      </c>
      <c r="H55" s="23">
        <v>502153.40863000002</v>
      </c>
      <c r="I55" s="20">
        <v>80327.328590000005</v>
      </c>
      <c r="J55" s="20">
        <v>0</v>
      </c>
      <c r="K55" s="18"/>
    </row>
    <row r="56" spans="2:11" ht="13.5" customHeight="1">
      <c r="B56" s="11"/>
      <c r="C56" s="12" t="s">
        <v>65</v>
      </c>
      <c r="D56" s="19" t="s">
        <v>35</v>
      </c>
      <c r="E56" s="23">
        <v>8332668.5999999996</v>
      </c>
      <c r="F56" s="30">
        <v>2025</v>
      </c>
      <c r="G56" s="20">
        <v>0</v>
      </c>
      <c r="H56" s="23">
        <v>2057092.2</v>
      </c>
      <c r="I56" s="20">
        <v>217451.90178708875</v>
      </c>
      <c r="J56" s="20">
        <v>4913.097202911249</v>
      </c>
      <c r="K56" s="18"/>
    </row>
    <row r="57" spans="2:11" ht="13.5" customHeight="1">
      <c r="B57" s="11"/>
      <c r="C57" s="12" t="s">
        <v>66</v>
      </c>
      <c r="D57" s="19" t="s">
        <v>35</v>
      </c>
      <c r="E57" s="23">
        <v>9051742.6500000004</v>
      </c>
      <c r="F57" s="30">
        <v>2025</v>
      </c>
      <c r="G57" s="20">
        <v>0</v>
      </c>
      <c r="H57" s="23">
        <v>2351264.85</v>
      </c>
      <c r="I57" s="20">
        <v>233917.95697291123</v>
      </c>
      <c r="J57" s="20">
        <v>6947.9258370887501</v>
      </c>
      <c r="K57" s="18"/>
    </row>
    <row r="58" spans="2:11" ht="13.5" customHeight="1" thickBot="1">
      <c r="B58" s="11"/>
      <c r="C58" s="12" t="s">
        <v>88</v>
      </c>
      <c r="D58" s="31" t="s">
        <v>35</v>
      </c>
      <c r="E58" s="23">
        <v>1353132.3665725999</v>
      </c>
      <c r="F58" s="30">
        <v>2036</v>
      </c>
      <c r="G58" s="32">
        <v>482398.21329300001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0" t="s">
        <v>14</v>
      </c>
      <c r="C59" s="81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0" t="s">
        <v>55</v>
      </c>
      <c r="C61" s="81"/>
      <c r="D61" s="9"/>
      <c r="E61" s="10">
        <f>E62+E65+E68+E69+E70+E71+E72</f>
        <v>18494078.24365031</v>
      </c>
      <c r="F61" s="24"/>
      <c r="G61" s="10">
        <f t="shared" ref="G61:J61" si="4">G62+G65+G68+G69+G70+G71+G72</f>
        <v>5330199.7302430551</v>
      </c>
      <c r="H61" s="10">
        <f t="shared" si="4"/>
        <v>980851.63421999989</v>
      </c>
      <c r="I61" s="10">
        <f t="shared" si="4"/>
        <v>125404.49632586777</v>
      </c>
      <c r="J61" s="10">
        <f t="shared" si="4"/>
        <v>44238.997954132239</v>
      </c>
    </row>
    <row r="62" spans="2:11" ht="13.5" customHeight="1">
      <c r="B62" s="11" t="s">
        <v>53</v>
      </c>
      <c r="C62" s="33"/>
      <c r="D62" s="13"/>
      <c r="E62" s="17">
        <f>SUM(E63:E64)</f>
        <v>2524754.54776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35</v>
      </c>
      <c r="E63" s="23">
        <v>968757.88800000004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35</v>
      </c>
      <c r="E64" s="23">
        <v>1555996.65976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955640.77269999997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35</v>
      </c>
      <c r="E66" s="23">
        <v>66088.558059999996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35</v>
      </c>
      <c r="E67" s="23">
        <v>889552.21464000002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75</v>
      </c>
      <c r="C68" s="12"/>
      <c r="D68" s="19" t="s">
        <v>73</v>
      </c>
      <c r="E68" s="23">
        <v>2249736.6525845607</v>
      </c>
      <c r="F68" s="30">
        <v>2027</v>
      </c>
      <c r="G68" s="20">
        <v>881918.06764474802</v>
      </c>
      <c r="H68" s="23">
        <v>337518.88393999997</v>
      </c>
      <c r="I68" s="20">
        <v>22843.230149999999</v>
      </c>
      <c r="J68" s="20">
        <v>10117.35118</v>
      </c>
      <c r="K68" s="18"/>
    </row>
    <row r="69" spans="2:11" ht="13.5" customHeight="1">
      <c r="B69" s="11" t="s">
        <v>76</v>
      </c>
      <c r="C69" s="12"/>
      <c r="D69" s="19" t="s">
        <v>73</v>
      </c>
      <c r="E69" s="23">
        <v>1010224.443467923</v>
      </c>
      <c r="F69" s="30">
        <v>2030</v>
      </c>
      <c r="G69" s="20">
        <v>291202.35924952407</v>
      </c>
      <c r="H69" s="23">
        <v>87219.599589999998</v>
      </c>
      <c r="I69" s="20">
        <v>10143.776944432</v>
      </c>
      <c r="J69" s="20">
        <v>2368.2493055680002</v>
      </c>
      <c r="K69" s="18"/>
    </row>
    <row r="70" spans="2:11" ht="13.5" customHeight="1">
      <c r="B70" s="11" t="s">
        <v>77</v>
      </c>
      <c r="C70" s="12"/>
      <c r="D70" s="19" t="s">
        <v>73</v>
      </c>
      <c r="E70" s="23">
        <v>6334088.4893442709</v>
      </c>
      <c r="F70" s="30">
        <v>2030</v>
      </c>
      <c r="G70" s="20">
        <v>1559670.7831695799</v>
      </c>
      <c r="H70" s="23">
        <v>378236.52423000004</v>
      </c>
      <c r="I70" s="20">
        <v>47223.860281435773</v>
      </c>
      <c r="J70" s="20">
        <v>12316.816158564236</v>
      </c>
      <c r="K70" s="18"/>
    </row>
    <row r="71" spans="2:11" ht="13.5" customHeight="1">
      <c r="B71" s="11" t="s">
        <v>92</v>
      </c>
      <c r="C71" s="12"/>
      <c r="D71" s="19" t="s">
        <v>73</v>
      </c>
      <c r="E71" s="23">
        <v>4611493.3183930162</v>
      </c>
      <c r="F71" s="30">
        <v>2031</v>
      </c>
      <c r="G71" s="20">
        <v>2380287.8389426032</v>
      </c>
      <c r="H71" s="23">
        <v>177876.62646</v>
      </c>
      <c r="I71" s="20">
        <v>36276.921219999997</v>
      </c>
      <c r="J71" s="20">
        <v>19436.581310000001</v>
      </c>
      <c r="K71" s="18"/>
    </row>
    <row r="72" spans="2:11" ht="13.5" customHeight="1" thickBot="1">
      <c r="B72" s="11" t="s">
        <v>93</v>
      </c>
      <c r="C72" s="12"/>
      <c r="D72" s="31" t="s">
        <v>73</v>
      </c>
      <c r="E72" s="23">
        <v>808140.01940053608</v>
      </c>
      <c r="F72" s="30">
        <v>2042</v>
      </c>
      <c r="G72" s="32">
        <v>217120.68123660001</v>
      </c>
      <c r="H72" s="23">
        <v>0</v>
      </c>
      <c r="I72" s="20">
        <v>8916.7077299999983</v>
      </c>
      <c r="J72" s="20">
        <v>0</v>
      </c>
      <c r="K72" s="18"/>
    </row>
    <row r="73" spans="2:11" ht="13.5" thickBot="1">
      <c r="B73" s="80" t="s">
        <v>26</v>
      </c>
      <c r="C73" s="81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60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20</v>
      </c>
      <c r="C75" s="81"/>
      <c r="D75" s="9"/>
      <c r="E75" s="10">
        <f>E76+E79+E80</f>
        <v>8888193.5006789993</v>
      </c>
      <c r="F75" s="24"/>
      <c r="G75" s="10">
        <f t="shared" ref="G75" si="8">G76+G79+G80</f>
        <v>0</v>
      </c>
      <c r="H75" s="25">
        <f t="shared" ref="H75:J75" si="9">H76+H79+H80</f>
        <v>1647172.6922500003</v>
      </c>
      <c r="I75" s="10">
        <f t="shared" si="9"/>
        <v>248607.22654999999</v>
      </c>
      <c r="J75" s="10">
        <f t="shared" si="9"/>
        <v>0</v>
      </c>
    </row>
    <row r="76" spans="2:11" ht="13.5" customHeight="1">
      <c r="B76" s="11" t="s">
        <v>58</v>
      </c>
      <c r="C76" s="12"/>
      <c r="D76" s="19"/>
      <c r="E76" s="14">
        <f>SUM(E77:E78)</f>
        <v>8888193.5006789993</v>
      </c>
      <c r="F76" s="15"/>
      <c r="G76" s="14">
        <f t="shared" ref="G76" si="10">SUM(G77:G78)</f>
        <v>0</v>
      </c>
      <c r="H76" s="17">
        <f t="shared" ref="H76:J76" si="11">SUM(H77:H78)</f>
        <v>1647172.6922500003</v>
      </c>
      <c r="I76" s="14">
        <f t="shared" si="11"/>
        <v>248607.22654999999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35</v>
      </c>
      <c r="E77" s="20">
        <v>0</v>
      </c>
      <c r="F77" s="21">
        <v>2021</v>
      </c>
      <c r="G77" s="20">
        <v>0</v>
      </c>
      <c r="H77" s="23">
        <v>1243159.4583800002</v>
      </c>
      <c r="I77" s="20">
        <v>49928.709920000001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35</v>
      </c>
      <c r="E78" s="20">
        <v>8888193.5006789993</v>
      </c>
      <c r="F78" s="21">
        <v>2031</v>
      </c>
      <c r="G78" s="20">
        <v>0</v>
      </c>
      <c r="H78" s="23">
        <v>404013.23387</v>
      </c>
      <c r="I78" s="20">
        <v>198678.51663</v>
      </c>
      <c r="J78" s="20">
        <v>0</v>
      </c>
      <c r="K78" s="18"/>
    </row>
    <row r="79" spans="2:11" ht="13.5" customHeight="1">
      <c r="B79" s="11" t="s">
        <v>59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23</v>
      </c>
      <c r="C81" s="81"/>
      <c r="D81" s="9"/>
      <c r="E81" s="10">
        <f>E82</f>
        <v>898.62544798094905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898.62544798094905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46</v>
      </c>
      <c r="C83" s="81"/>
      <c r="D83" s="13"/>
      <c r="E83" s="10">
        <f>E84+E90</f>
        <v>195754634.70752975</v>
      </c>
      <c r="F83" s="24"/>
      <c r="G83" s="10">
        <f>SUM(G84,G90)</f>
        <v>147447710.13691998</v>
      </c>
      <c r="H83" s="25">
        <f>SUM(H84,H90)</f>
        <v>2595703.125</v>
      </c>
      <c r="I83" s="10">
        <f>SUM(I84,I90)</f>
        <v>6936698.0893624527</v>
      </c>
      <c r="J83" s="10">
        <f>SUM(J84,J90)</f>
        <v>8314.7046499999997</v>
      </c>
    </row>
    <row r="84" spans="2:11" ht="12.75" customHeight="1">
      <c r="B84" s="11" t="s">
        <v>47</v>
      </c>
      <c r="C84" s="12"/>
      <c r="D84" s="13"/>
      <c r="E84" s="17">
        <f>E85+E88</f>
        <v>28448418.91</v>
      </c>
      <c r="F84" s="26"/>
      <c r="G84" s="16">
        <f>G85+G88</f>
        <v>0</v>
      </c>
      <c r="H84" s="17">
        <f>H85+H88</f>
        <v>2595703.125</v>
      </c>
      <c r="I84" s="14">
        <f>I85+I88</f>
        <v>1840789.8868699996</v>
      </c>
      <c r="J84" s="14">
        <f>J85+J88</f>
        <v>5447.4361900000004</v>
      </c>
      <c r="K84" s="18"/>
    </row>
    <row r="85" spans="2:11" ht="12.75" customHeight="1">
      <c r="B85" s="11" t="s">
        <v>48</v>
      </c>
      <c r="C85" s="12"/>
      <c r="D85" s="19"/>
      <c r="E85" s="17">
        <f>SUM(E86:E87)</f>
        <v>28439437.5</v>
      </c>
      <c r="F85" s="26"/>
      <c r="G85" s="14">
        <f t="shared" ref="G85:J85" si="13">SUM(G86:G87)</f>
        <v>0</v>
      </c>
      <c r="H85" s="17">
        <f t="shared" si="13"/>
        <v>2595703.125</v>
      </c>
      <c r="I85" s="17">
        <f t="shared" si="13"/>
        <v>1840789.8868699996</v>
      </c>
      <c r="J85" s="17">
        <f t="shared" si="13"/>
        <v>5447.4361900000004</v>
      </c>
      <c r="K85" s="18"/>
    </row>
    <row r="86" spans="2:11" ht="12.75" customHeight="1">
      <c r="B86" s="11"/>
      <c r="C86" s="12" t="s">
        <v>64</v>
      </c>
      <c r="D86" s="19" t="s">
        <v>35</v>
      </c>
      <c r="E86" s="23">
        <v>19439437.5</v>
      </c>
      <c r="F86" s="30">
        <v>2026</v>
      </c>
      <c r="G86" s="20">
        <v>0</v>
      </c>
      <c r="H86" s="23">
        <v>2595703.125</v>
      </c>
      <c r="I86" s="20">
        <v>1061838.1956599997</v>
      </c>
      <c r="J86" s="20">
        <v>5447.4361900000004</v>
      </c>
      <c r="K86" s="18"/>
    </row>
    <row r="87" spans="2:11" ht="12.75" customHeight="1">
      <c r="B87" s="11"/>
      <c r="C87" s="12" t="s">
        <v>94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778951.69120999996</v>
      </c>
      <c r="J87" s="20">
        <v>0</v>
      </c>
      <c r="K87" s="18"/>
    </row>
    <row r="88" spans="2:11" ht="12.75" customHeight="1">
      <c r="B88" s="11" t="s">
        <v>49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50</v>
      </c>
      <c r="C90" s="12"/>
      <c r="D90" s="19"/>
      <c r="E90" s="17">
        <f>SUM(E91:E93)</f>
        <v>167306215.79752976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5095908.2024924532</v>
      </c>
      <c r="J90" s="17">
        <f>SUM(J91:J93)</f>
        <v>2867.2684599999998</v>
      </c>
      <c r="K90" s="18"/>
    </row>
    <row r="91" spans="2:11" ht="12.75" customHeight="1">
      <c r="B91" s="11"/>
      <c r="C91" s="12" t="s">
        <v>99</v>
      </c>
      <c r="D91" s="19" t="s">
        <v>35</v>
      </c>
      <c r="E91" s="23">
        <v>71298024.965609759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100</v>
      </c>
      <c r="D92" s="19" t="s">
        <v>35</v>
      </c>
      <c r="E92" s="23">
        <v>50960410.906920001</v>
      </c>
      <c r="F92" s="30">
        <v>2027</v>
      </c>
      <c r="G92" s="20">
        <v>44911636.187159993</v>
      </c>
      <c r="H92" s="23">
        <v>0</v>
      </c>
      <c r="I92" s="20">
        <v>1283166.169534225</v>
      </c>
      <c r="J92" s="20">
        <v>381.2354057751665</v>
      </c>
      <c r="K92" s="18"/>
    </row>
    <row r="93" spans="2:11" ht="12.75" customHeight="1" thickBot="1">
      <c r="B93" s="11"/>
      <c r="C93" s="12" t="s">
        <v>101</v>
      </c>
      <c r="D93" s="31" t="s">
        <v>35</v>
      </c>
      <c r="E93" s="23">
        <v>45047779.924999997</v>
      </c>
      <c r="F93" s="30">
        <v>2029</v>
      </c>
      <c r="G93" s="32">
        <v>39700808.274999999</v>
      </c>
      <c r="H93" s="23">
        <v>0</v>
      </c>
      <c r="I93" s="20">
        <v>1461293.5163357214</v>
      </c>
      <c r="J93" s="20">
        <v>2025.9117842787607</v>
      </c>
      <c r="K93" s="18"/>
    </row>
    <row r="94" spans="2:11" ht="13.5" thickBot="1">
      <c r="B94" s="80" t="s">
        <v>51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26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54</v>
      </c>
      <c r="C96" s="81"/>
      <c r="D96" s="9" t="s">
        <v>27</v>
      </c>
      <c r="E96" s="10">
        <f>E83+E81+E75+E74+E73+E61+E59+E37+E7</f>
        <v>264023358.99623674</v>
      </c>
      <c r="F96" s="24"/>
      <c r="G96" s="10">
        <f>G83+G81+G75+G74+G73+G61+G59+G37+G7</f>
        <v>153651956.21999103</v>
      </c>
      <c r="H96" s="25">
        <f>H83+H81+H75+H74+H73+H61+H59+H37+H7</f>
        <v>13594088.316841315</v>
      </c>
      <c r="I96" s="10">
        <f>I83+I81+I75+I74+I73+I61+I59+I37+I7</f>
        <v>8500125.9454410579</v>
      </c>
      <c r="J96" s="10">
        <f>J83+J81+J75+J74+J73+J61+J59+J37+J7</f>
        <v>69598.162981332236</v>
      </c>
      <c r="K96" s="36"/>
    </row>
    <row r="97" spans="2:11" ht="13.5" thickBot="1">
      <c r="B97" s="80" t="s">
        <v>28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110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107</v>
      </c>
      <c r="E104" s="1"/>
      <c r="F104" s="1"/>
      <c r="G104" s="1"/>
    </row>
    <row r="105" spans="2:11" ht="12.75" customHeight="1">
      <c r="B105" s="1" t="s">
        <v>63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108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109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2021-11-24T11:02:02Z</dcterms:modified>
</cp:coreProperties>
</file>