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I74" i="28" l="1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J74" i="28" l="1"/>
  <c r="E74" i="28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<sst xmlns="http://schemas.openxmlformats.org/spreadsheetml/2006/main" count="151" uniqueCount="96">
  <si>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</si>
  <si>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</si>
  <si>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</si>
  <si>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</si>
  <si>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</si>
  <si>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</si>
  <si>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</si>
  <si>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</si>
  <si>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</si>
  <si>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</si>
  <si>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</si>
  <si>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</si>
  <si>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</si>
  <si>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</si>
  <si>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</si>
  <si>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</si>
  <si>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</si>
  <si>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</si>
  <si>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</si>
  <si>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</si>
  <si>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</si>
  <si>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</si>
  <si>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</si>
  <si>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</si>
  <si>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</si>
  <si>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</si>
  <si>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</si>
  <si>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</si>
  <si>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</si>
  <si>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</si>
  <si>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</si>
  <si>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</si>
  <si>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</si>
  <si>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</si>
  <si>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</si>
  <si>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</si>
  <si>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</si>
  <si>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</si>
  <si>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</si>
  <si>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</si>
  <si>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</si>
  <si>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</si>
  <si>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</si>
  <si>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</si>
  <si>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</si>
  <si>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</si>
  <si>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</si>
  <si>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</si>
  <si>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</si>
  <si>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</si>
  <si>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</si>
  <si>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</si>
  <si>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</si>
  <si>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</si>
  <si>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</si>
  <si>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</si>
  <si>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</si>
  <si>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</si>
  <si>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</si>
  <si>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</si>
  <si>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</si>
  <si>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</si>
  <si>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</si>
  <si>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</si>
  <si>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</si>
  <si>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</si>
  <si>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</si>
  <si>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</si>
  <si>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</si>
  <si>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</si>
  <si>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</si>
  <si>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</si>
  <si>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</si>
  <si>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</si>
  <si>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</si>
  <si>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</si>
  <si>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</si>
  <si>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</si>
  <si>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</si>
  <si>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</si>
  <si>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</si>
  <si>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</si>
  <si>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</si>
  <si>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</si>
  <si>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</si>
  <si>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</si>
  <si>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</si>
  <si>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</si>
  <si>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</si>
  <si>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</si>
  <si>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</si>
  <si>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OCTUBRE 2023</t>
  </si>
  <si>
    <t>STOCK DE DEUDA AL 31-10-2023</t>
  </si>
  <si>
    <t>(2) Los servicios de la deuda corresponden al período de Enero-Octubre 2023</t>
  </si>
  <si>
    <t>(4) El tipo de cambio utilizado para la conversión de deuda en moneda de origen extranjera a pesos corrientes es el correspondiente al cambio vendedor del Banco Nación del último día hábil del mes 31/10/2023 USD:$ 350</t>
  </si>
  <si>
    <t>EUR:$ 370,51 KWD:$ 1133,144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</si>
</sst>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710937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37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91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65</v>
      </c>
      <c r="E5" s="12" t="s">
        <v>92</v>
      </c>
      <c r="F5" s="12" t="s">
        <v>62</v>
      </c>
      <c r="G5" s="12" t="s">
        <v>63</v>
      </c>
      <c r="H5" s="13" t="s">
        <v>64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30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7658288.1137903165</v>
      </c>
      <c r="F7" s="26"/>
      <c r="G7" s="26">
        <f>G8+G10</f>
        <v>0</v>
      </c>
      <c r="H7" s="26">
        <f>H8+H10</f>
        <v>7762650.399220001</v>
      </c>
      <c r="I7" s="26">
        <f>I8+I10</f>
        <v>425872.89184000005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1117515.8078898285</v>
      </c>
      <c r="F8" s="31"/>
      <c r="G8" s="32">
        <f>SUM(G9:G9)</f>
        <v>0</v>
      </c>
      <c r="H8" s="33">
        <f>SUM(H9:H9)</f>
        <v>129943.69859999999</v>
      </c>
      <c r="I8" s="30">
        <f>SUM(I9:I9)</f>
        <v>58020.243000000009</v>
      </c>
      <c r="J8" s="30">
        <f>SUM(J9:J9)</f>
        <v>0</v>
      </c>
      <c r="K8" s="34"/>
    </row>
    <row r="9" spans="2:11" s="2" customFormat="1" ht="13.5" customHeight="1">
      <c r="B9" s="27"/>
      <c r="C9" s="28" t="s">
        <v>46</v>
      </c>
      <c r="D9" s="35" t="s">
        <v>7</v>
      </c>
      <c r="E9" s="36">
        <v>1117515.8078898285</v>
      </c>
      <c r="F9" s="37">
        <v>2030</v>
      </c>
      <c r="G9" s="36">
        <v>0</v>
      </c>
      <c r="H9" s="38">
        <v>129943.69859999999</v>
      </c>
      <c r="I9" s="36">
        <v>58020.243000000009</v>
      </c>
      <c r="J9" s="39">
        <v>0</v>
      </c>
      <c r="K9" s="34"/>
    </row>
    <row r="10" spans="2:11" s="2" customFormat="1" ht="13.5" customHeight="1">
      <c r="B10" s="27" t="s">
        <v>42</v>
      </c>
      <c r="C10" s="28"/>
      <c r="D10" s="35"/>
      <c r="E10" s="30">
        <f>SUM(E11:E23)</f>
        <v>6540772.305900488</v>
      </c>
      <c r="F10" s="31"/>
      <c r="G10" s="30">
        <f>SUM(G11:G23)</f>
        <v>0</v>
      </c>
      <c r="H10" s="30">
        <f>SUM(H11:H23)</f>
        <v>7632706.7006200012</v>
      </c>
      <c r="I10" s="30">
        <f>SUM(I11:I23)</f>
        <v>367852.64884000004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52</v>
      </c>
      <c r="D11" s="35" t="s">
        <v>7</v>
      </c>
      <c r="E11" s="36">
        <v>823480.11661000003</v>
      </c>
      <c r="F11" s="37">
        <v>2026</v>
      </c>
      <c r="G11" s="36">
        <v>0</v>
      </c>
      <c r="H11" s="38">
        <v>209985.14075999998</v>
      </c>
      <c r="I11" s="36">
        <v>64225.827040000004</v>
      </c>
      <c r="J11" s="39">
        <v>0</v>
      </c>
      <c r="K11" s="34"/>
    </row>
    <row r="12" spans="2:11" s="2" customFormat="1" ht="13.5" customHeight="1">
      <c r="B12" s="27"/>
      <c r="C12" s="28" t="s">
        <v>53</v>
      </c>
      <c r="D12" s="35" t="s">
        <v>7</v>
      </c>
      <c r="E12" s="36">
        <v>496148.84102999995</v>
      </c>
      <c r="F12" s="37">
        <v>2026</v>
      </c>
      <c r="G12" s="36">
        <v>0</v>
      </c>
      <c r="H12" s="38">
        <v>126516.57535000001</v>
      </c>
      <c r="I12" s="36">
        <v>38696.222289999998</v>
      </c>
      <c r="J12" s="39">
        <v>0</v>
      </c>
      <c r="K12" s="34"/>
    </row>
    <row r="13" spans="2:11" s="2" customFormat="1" ht="13.5" customHeight="1">
      <c r="B13" s="27"/>
      <c r="C13" s="28" t="s">
        <v>54</v>
      </c>
      <c r="D13" s="35" t="s">
        <v>7</v>
      </c>
      <c r="E13" s="36">
        <v>423751.49111</v>
      </c>
      <c r="F13" s="37">
        <v>2026</v>
      </c>
      <c r="G13" s="36">
        <v>0</v>
      </c>
      <c r="H13" s="38">
        <v>108055.45239000002</v>
      </c>
      <c r="I13" s="36">
        <v>33049.723289999994</v>
      </c>
      <c r="J13" s="39">
        <v>0</v>
      </c>
      <c r="K13" s="34"/>
    </row>
    <row r="14" spans="2:11" s="2" customFormat="1" ht="13.5" customHeight="1">
      <c r="B14" s="27"/>
      <c r="C14" s="28" t="s">
        <v>55</v>
      </c>
      <c r="D14" s="35" t="s">
        <v>7</v>
      </c>
      <c r="E14" s="36">
        <v>722774.61164999998</v>
      </c>
      <c r="F14" s="37">
        <v>2026</v>
      </c>
      <c r="G14" s="36">
        <v>0</v>
      </c>
      <c r="H14" s="38">
        <v>184305.51688000004</v>
      </c>
      <c r="I14" s="36">
        <v>56371.485189999999</v>
      </c>
      <c r="J14" s="39">
        <v>0</v>
      </c>
      <c r="K14" s="34"/>
    </row>
    <row r="15" spans="2:11" s="2" customFormat="1" ht="13.5" customHeight="1">
      <c r="B15" s="27"/>
      <c r="C15" s="28" t="s">
        <v>56</v>
      </c>
      <c r="D15" s="35" t="s">
        <v>7</v>
      </c>
      <c r="E15" s="36">
        <v>399242.26910999999</v>
      </c>
      <c r="F15" s="37">
        <v>2026</v>
      </c>
      <c r="G15" s="36">
        <v>0</v>
      </c>
      <c r="H15" s="38">
        <v>101805.66886999999</v>
      </c>
      <c r="I15" s="36">
        <v>31138.171269999995</v>
      </c>
      <c r="J15" s="39">
        <v>0</v>
      </c>
      <c r="K15" s="34"/>
    </row>
    <row r="16" spans="2:11" s="2" customFormat="1" ht="13.5" customHeight="1">
      <c r="B16" s="27"/>
      <c r="C16" s="28" t="s">
        <v>61</v>
      </c>
      <c r="D16" s="35" t="s">
        <v>7</v>
      </c>
      <c r="E16" s="36">
        <v>666623.71424</v>
      </c>
      <c r="F16" s="37">
        <v>2026</v>
      </c>
      <c r="G16" s="36">
        <v>0</v>
      </c>
      <c r="H16" s="38">
        <v>149750.62334999998</v>
      </c>
      <c r="I16" s="36">
        <v>52629.41517</v>
      </c>
      <c r="J16" s="39">
        <v>0</v>
      </c>
      <c r="K16" s="34"/>
    </row>
    <row r="17" spans="2:11" s="2" customFormat="1" ht="13.5" customHeight="1">
      <c r="B17" s="27"/>
      <c r="C17" s="28" t="s">
        <v>66</v>
      </c>
      <c r="D17" s="35" t="s">
        <v>7</v>
      </c>
      <c r="E17" s="36">
        <v>151279.71547999998</v>
      </c>
      <c r="F17" s="37">
        <v>2027</v>
      </c>
      <c r="G17" s="36">
        <v>0</v>
      </c>
      <c r="H17" s="38">
        <v>31028.446900000003</v>
      </c>
      <c r="I17" s="36">
        <v>11497.855609999999</v>
      </c>
      <c r="J17" s="39">
        <v>0</v>
      </c>
      <c r="K17" s="34"/>
    </row>
    <row r="18" spans="2:11" s="2" customFormat="1" ht="13.5" customHeight="1">
      <c r="B18" s="27"/>
      <c r="C18" s="28" t="s">
        <v>67</v>
      </c>
      <c r="D18" s="35" t="s">
        <v>7</v>
      </c>
      <c r="E18" s="36">
        <v>122957.66018000001</v>
      </c>
      <c r="F18" s="37">
        <v>2027</v>
      </c>
      <c r="G18" s="36">
        <v>0</v>
      </c>
      <c r="H18" s="38">
        <v>25219.41043</v>
      </c>
      <c r="I18" s="36">
        <v>9345.2676099999971</v>
      </c>
      <c r="J18" s="39">
        <v>0</v>
      </c>
      <c r="K18" s="34"/>
    </row>
    <row r="19" spans="2:11" s="2" customFormat="1" ht="13.5" customHeight="1">
      <c r="B19" s="27"/>
      <c r="C19" s="28" t="s">
        <v>68</v>
      </c>
      <c r="D19" s="35" t="s">
        <v>7</v>
      </c>
      <c r="E19" s="36">
        <v>223577.79536000002</v>
      </c>
      <c r="F19" s="37">
        <v>2027</v>
      </c>
      <c r="G19" s="36">
        <v>0</v>
      </c>
      <c r="H19" s="38">
        <v>45857.250100000005</v>
      </c>
      <c r="I19" s="36">
        <v>16992.795119999999</v>
      </c>
      <c r="J19" s="39">
        <v>0</v>
      </c>
      <c r="K19" s="34"/>
    </row>
    <row r="20" spans="2:11" s="2" customFormat="1" ht="13.5" customHeight="1">
      <c r="B20" s="27"/>
      <c r="C20" s="28" t="s">
        <v>69</v>
      </c>
      <c r="D20" s="35" t="s">
        <v>7</v>
      </c>
      <c r="E20" s="36">
        <v>165768.73418999999</v>
      </c>
      <c r="F20" s="37">
        <v>2027</v>
      </c>
      <c r="G20" s="36">
        <v>0</v>
      </c>
      <c r="H20" s="38">
        <v>34000.238210000003</v>
      </c>
      <c r="I20" s="36">
        <v>12599.078230000001</v>
      </c>
      <c r="J20" s="39">
        <v>0</v>
      </c>
      <c r="K20" s="34"/>
    </row>
    <row r="21" spans="2:11" s="2" customFormat="1" ht="13.5" customHeight="1">
      <c r="B21" s="27"/>
      <c r="C21" s="28" t="s">
        <v>70</v>
      </c>
      <c r="D21" s="35" t="s">
        <v>7</v>
      </c>
      <c r="E21" s="36">
        <v>486710.69942000002</v>
      </c>
      <c r="F21" s="37">
        <v>2027</v>
      </c>
      <c r="G21" s="36">
        <v>0</v>
      </c>
      <c r="H21" s="38">
        <v>99827.508470000015</v>
      </c>
      <c r="I21" s="36">
        <v>36991.934620000007</v>
      </c>
      <c r="J21" s="39">
        <v>0</v>
      </c>
      <c r="K21" s="34"/>
    </row>
    <row r="22" spans="2:11" s="2" customFormat="1" ht="13.5" customHeight="1">
      <c r="B22" s="27"/>
      <c r="C22" s="28" t="s">
        <v>72</v>
      </c>
      <c r="D22" s="35" t="s">
        <v>7</v>
      </c>
      <c r="E22" s="36">
        <v>1843874.6337204881</v>
      </c>
      <c r="F22" s="37">
        <v>2023</v>
      </c>
      <c r="G22" s="36">
        <v>0</v>
      </c>
      <c r="H22" s="38">
        <v>6513023.1555900006</v>
      </c>
      <c r="I22" s="36">
        <v>3746.46236</v>
      </c>
      <c r="J22" s="39">
        <v>0</v>
      </c>
      <c r="K22" s="34"/>
    </row>
    <row r="23" spans="2:11" s="2" customFormat="1" ht="13.5" customHeight="1" thickBot="1">
      <c r="B23" s="27"/>
      <c r="C23" s="28" t="s">
        <v>73</v>
      </c>
      <c r="D23" s="35" t="s">
        <v>7</v>
      </c>
      <c r="E23" s="36">
        <v>14582.023800000001</v>
      </c>
      <c r="F23" s="37">
        <v>2026</v>
      </c>
      <c r="G23" s="36">
        <v>0</v>
      </c>
      <c r="H23" s="38">
        <v>3331.7133200000003</v>
      </c>
      <c r="I23" s="36">
        <v>568.41104000000007</v>
      </c>
      <c r="J23" s="39">
        <v>0</v>
      </c>
      <c r="K23" s="34"/>
    </row>
    <row r="24" spans="2:11" s="2" customFormat="1" ht="13.5" thickBot="1">
      <c r="B24" s="23" t="s">
        <v>41</v>
      </c>
      <c r="C24" s="24"/>
      <c r="D24" s="25"/>
      <c r="E24" s="26">
        <f>E25+E34+E40</f>
        <v>110169142.58043525</v>
      </c>
      <c r="F24" s="40"/>
      <c r="G24" s="26">
        <f>G25+G34+G40</f>
        <v>19949386.365499198</v>
      </c>
      <c r="H24" s="41">
        <f>H25+H34+H40</f>
        <v>9773804.5060029998</v>
      </c>
      <c r="I24" s="26">
        <f>I25+I34+I40</f>
        <v>3139498.8000248326</v>
      </c>
      <c r="J24" s="26">
        <f>J25+J34+J40</f>
        <v>88613.243987166847</v>
      </c>
    </row>
    <row r="25" spans="2:11" s="2" customFormat="1" ht="13.5" customHeight="1">
      <c r="B25" s="27" t="s">
        <v>43</v>
      </c>
      <c r="C25" s="28"/>
      <c r="D25" s="29"/>
      <c r="E25" s="33">
        <f>SUM(E26:E33)</f>
        <v>15117681.733435243</v>
      </c>
      <c r="F25" s="42"/>
      <c r="G25" s="32">
        <f>SUM(G26:G33)</f>
        <v>4102794.3240099996</v>
      </c>
      <c r="H25" s="33">
        <f>SUM(H26:H33)</f>
        <v>314778.07241299999</v>
      </c>
      <c r="I25" s="33">
        <f>SUM(I26:I33)</f>
        <v>462689.58985773311</v>
      </c>
      <c r="J25" s="33">
        <f>SUM(J26:J33)</f>
        <v>18365.582934266848</v>
      </c>
      <c r="K25" s="34"/>
    </row>
    <row r="26" spans="2:11" s="2" customFormat="1" ht="13.5" customHeight="1">
      <c r="B26" s="27"/>
      <c r="C26" s="43" t="s">
        <v>8</v>
      </c>
      <c r="D26" s="35" t="s">
        <v>28</v>
      </c>
      <c r="E26" s="39">
        <v>668721.37193524372</v>
      </c>
      <c r="F26" s="44">
        <v>2025</v>
      </c>
      <c r="G26" s="36">
        <v>0</v>
      </c>
      <c r="H26" s="39">
        <v>200790.77013999998</v>
      </c>
      <c r="I26" s="39">
        <v>22840.011537826944</v>
      </c>
      <c r="J26" s="39">
        <v>17117.639202173057</v>
      </c>
      <c r="K26" s="34"/>
    </row>
    <row r="27" spans="2:11" s="2" customFormat="1" ht="13.5" customHeight="1">
      <c r="B27" s="27"/>
      <c r="C27" s="43" t="s">
        <v>9</v>
      </c>
      <c r="D27" s="35" t="s">
        <v>28</v>
      </c>
      <c r="E27" s="39">
        <v>34512.975000000006</v>
      </c>
      <c r="F27" s="44">
        <v>2025</v>
      </c>
      <c r="G27" s="36">
        <v>0</v>
      </c>
      <c r="H27" s="39">
        <v>10460.345973</v>
      </c>
      <c r="I27" s="39">
        <v>966.98216000000014</v>
      </c>
      <c r="J27" s="39">
        <v>241.74516200000002</v>
      </c>
      <c r="K27" s="34"/>
    </row>
    <row r="28" spans="2:11" s="2" customFormat="1" ht="13.5" customHeight="1">
      <c r="B28" s="27"/>
      <c r="C28" s="45" t="s">
        <v>10</v>
      </c>
      <c r="D28" s="35" t="s">
        <v>28</v>
      </c>
      <c r="E28" s="39">
        <v>60437.369999999995</v>
      </c>
      <c r="F28" s="44" t="s">
        <v>83</v>
      </c>
      <c r="G28" s="36">
        <v>0</v>
      </c>
      <c r="H28" s="39">
        <v>49082.142530000005</v>
      </c>
      <c r="I28" s="39">
        <v>4527.1878799999995</v>
      </c>
      <c r="J28" s="39">
        <v>0</v>
      </c>
      <c r="K28" s="34"/>
    </row>
    <row r="29" spans="2:11" s="2" customFormat="1" ht="13.5" customHeight="1">
      <c r="B29" s="27"/>
      <c r="C29" s="45" t="s">
        <v>74</v>
      </c>
      <c r="D29" s="35" t="s">
        <v>28</v>
      </c>
      <c r="E29" s="39">
        <v>8900332.5600000005</v>
      </c>
      <c r="F29" s="44">
        <v>2035</v>
      </c>
      <c r="G29" s="36">
        <v>2635659.1788900001</v>
      </c>
      <c r="H29" s="39">
        <v>0</v>
      </c>
      <c r="I29" s="39">
        <v>231874.99705999999</v>
      </c>
      <c r="J29" s="39">
        <v>0</v>
      </c>
      <c r="K29" s="34"/>
    </row>
    <row r="30" spans="2:11" s="2" customFormat="1" ht="13.5" customHeight="1">
      <c r="B30" s="27"/>
      <c r="C30" s="45" t="s">
        <v>85</v>
      </c>
      <c r="D30" s="35" t="s">
        <v>28</v>
      </c>
      <c r="E30" s="39">
        <v>4215815.5024999995</v>
      </c>
      <c r="F30" s="44">
        <v>2036</v>
      </c>
      <c r="G30" s="36">
        <v>976442.90544999996</v>
      </c>
      <c r="H30" s="39">
        <v>0</v>
      </c>
      <c r="I30" s="39">
        <v>172423.13130000001</v>
      </c>
      <c r="J30" s="39">
        <v>0</v>
      </c>
      <c r="K30" s="34"/>
    </row>
    <row r="31" spans="2:11" s="2" customFormat="1" ht="13.5" customHeight="1">
      <c r="B31" s="27"/>
      <c r="C31" s="45" t="s">
        <v>89</v>
      </c>
      <c r="D31" s="35" t="s">
        <v>28</v>
      </c>
      <c r="E31" s="39">
        <v>657366.90249999997</v>
      </c>
      <c r="F31" s="44">
        <v>2042</v>
      </c>
      <c r="G31" s="36">
        <v>289170.26422000001</v>
      </c>
      <c r="H31" s="39">
        <v>22340.677510000001</v>
      </c>
      <c r="I31" s="39">
        <v>21468.139939906214</v>
      </c>
      <c r="J31" s="39">
        <v>1006.19857009379</v>
      </c>
      <c r="K31" s="34"/>
    </row>
    <row r="32" spans="2:11" s="2" customFormat="1" ht="13.5" customHeight="1">
      <c r="B32" s="27"/>
      <c r="C32" s="45" t="s">
        <v>26</v>
      </c>
      <c r="D32" s="35" t="s">
        <v>28</v>
      </c>
      <c r="E32" s="39">
        <v>0</v>
      </c>
      <c r="F32" s="44">
        <v>2024</v>
      </c>
      <c r="G32" s="36">
        <v>0</v>
      </c>
      <c r="H32" s="39">
        <v>14194.636259999999</v>
      </c>
      <c r="I32" s="39">
        <v>422.60753999999997</v>
      </c>
      <c r="J32" s="39">
        <v>0</v>
      </c>
      <c r="K32" s="34"/>
    </row>
    <row r="33" spans="2:11" s="2" customFormat="1" ht="13.5" customHeight="1">
      <c r="B33" s="27"/>
      <c r="C33" s="45" t="s">
        <v>84</v>
      </c>
      <c r="D33" s="35" t="s">
        <v>28</v>
      </c>
      <c r="E33" s="39">
        <v>580495.05149999994</v>
      </c>
      <c r="F33" s="44">
        <v>2036</v>
      </c>
      <c r="G33" s="36">
        <v>201521.97545</v>
      </c>
      <c r="H33" s="39">
        <v>17909.5</v>
      </c>
      <c r="I33" s="39">
        <v>8166.5324400000009</v>
      </c>
      <c r="J33" s="39">
        <v>0</v>
      </c>
      <c r="K33" s="34"/>
    </row>
    <row r="34" spans="2:11" s="2" customFormat="1" ht="13.5" customHeight="1">
      <c r="B34" s="27" t="s">
        <v>44</v>
      </c>
      <c r="C34" s="28"/>
      <c r="D34" s="35"/>
      <c r="E34" s="33">
        <f>SUM(E35:E39)</f>
        <v>19213898.165000003</v>
      </c>
      <c r="F34" s="42"/>
      <c r="G34" s="30">
        <f>SUM(G35:G39)</f>
        <v>2252353.63992</v>
      </c>
      <c r="H34" s="33">
        <f>SUM(H35:H39)</f>
        <v>544880.18336000002</v>
      </c>
      <c r="I34" s="30">
        <f>SUM(I35:I39)</f>
        <v>503100.96039309999</v>
      </c>
      <c r="J34" s="30">
        <f>SUM(J35:J39)</f>
        <v>4615.7134869000001</v>
      </c>
      <c r="K34" s="34"/>
    </row>
    <row r="35" spans="2:11" s="2" customFormat="1" ht="13.5" customHeight="1">
      <c r="B35" s="27"/>
      <c r="C35" s="28" t="s">
        <v>29</v>
      </c>
      <c r="D35" s="35" t="s">
        <v>28</v>
      </c>
      <c r="E35" s="39">
        <v>3322668.8705000007</v>
      </c>
      <c r="F35" s="44">
        <v>2038</v>
      </c>
      <c r="G35" s="36">
        <v>0</v>
      </c>
      <c r="H35" s="39">
        <v>73946.443900000013</v>
      </c>
      <c r="I35" s="36">
        <v>69577.074699999997</v>
      </c>
      <c r="J35" s="36">
        <v>0</v>
      </c>
      <c r="K35" s="34"/>
    </row>
    <row r="36" spans="2:11" s="2" customFormat="1" ht="13.5" customHeight="1">
      <c r="B36" s="27"/>
      <c r="C36" s="45" t="s">
        <v>79</v>
      </c>
      <c r="D36" s="35" t="s">
        <v>28</v>
      </c>
      <c r="E36" s="39">
        <v>349440.93800000002</v>
      </c>
      <c r="F36" s="44">
        <v>2045</v>
      </c>
      <c r="G36" s="36">
        <v>0</v>
      </c>
      <c r="H36" s="39">
        <v>5482.5339699999995</v>
      </c>
      <c r="I36" s="36">
        <v>7722.3533160000006</v>
      </c>
      <c r="J36" s="36">
        <v>650.16461399999991</v>
      </c>
      <c r="K36" s="34"/>
    </row>
    <row r="37" spans="2:11" s="2" customFormat="1" ht="13.5" customHeight="1">
      <c r="B37" s="27"/>
      <c r="C37" s="45" t="s">
        <v>88</v>
      </c>
      <c r="D37" s="35" t="s">
        <v>28</v>
      </c>
      <c r="E37" s="39">
        <v>3637720.6775000002</v>
      </c>
      <c r="F37" s="44">
        <v>2037</v>
      </c>
      <c r="G37" s="36">
        <v>848002.37016000005</v>
      </c>
      <c r="H37" s="39">
        <v>0</v>
      </c>
      <c r="I37" s="36">
        <v>59810.389149999995</v>
      </c>
      <c r="J37" s="36">
        <v>0</v>
      </c>
      <c r="K37" s="34"/>
    </row>
    <row r="38" spans="2:11" s="2" customFormat="1" ht="13.5" customHeight="1">
      <c r="B38" s="27"/>
      <c r="C38" s="45" t="s">
        <v>90</v>
      </c>
      <c r="D38" s="35" t="s">
        <v>28</v>
      </c>
      <c r="E38" s="39">
        <v>3100137.6524999999</v>
      </c>
      <c r="F38" s="44">
        <v>2050</v>
      </c>
      <c r="G38" s="36">
        <v>1404351.2697600001</v>
      </c>
      <c r="H38" s="39">
        <v>0</v>
      </c>
      <c r="I38" s="36">
        <v>46570.271787099991</v>
      </c>
      <c r="J38" s="36">
        <v>3965.5488728999999</v>
      </c>
      <c r="K38" s="34"/>
    </row>
    <row r="39" spans="2:11" s="2" customFormat="1" ht="13.5" customHeight="1">
      <c r="B39" s="27"/>
      <c r="C39" s="28" t="s">
        <v>27</v>
      </c>
      <c r="D39" s="35" t="s">
        <v>28</v>
      </c>
      <c r="E39" s="39">
        <v>8803930.0265000015</v>
      </c>
      <c r="F39" s="44">
        <v>2038</v>
      </c>
      <c r="G39" s="36">
        <v>0</v>
      </c>
      <c r="H39" s="39">
        <v>465451.20549000002</v>
      </c>
      <c r="I39" s="36">
        <v>319420.87144000002</v>
      </c>
      <c r="J39" s="36">
        <v>0</v>
      </c>
      <c r="K39" s="34"/>
    </row>
    <row r="40" spans="2:11" s="2" customFormat="1" ht="13.5" customHeight="1">
      <c r="B40" s="27" t="s">
        <v>21</v>
      </c>
      <c r="C40" s="28"/>
      <c r="D40" s="35"/>
      <c r="E40" s="33">
        <f>SUM(E41:E45)</f>
        <v>75837562.681999996</v>
      </c>
      <c r="F40" s="42"/>
      <c r="G40" s="30">
        <f t="shared" ref="G40:J40" si="0">SUM(G41:G45)</f>
        <v>13594238.401569199</v>
      </c>
      <c r="H40" s="33">
        <f t="shared" si="0"/>
        <v>8914146.2502299994</v>
      </c>
      <c r="I40" s="33">
        <f t="shared" si="0"/>
        <v>2173708.2497739997</v>
      </c>
      <c r="J40" s="33">
        <f t="shared" si="0"/>
        <v>65631.947566000003</v>
      </c>
      <c r="K40" s="34"/>
    </row>
    <row r="41" spans="2:11" s="2" customFormat="1" ht="13.5" customHeight="1">
      <c r="B41" s="27"/>
      <c r="C41" s="28" t="s">
        <v>47</v>
      </c>
      <c r="D41" s="35" t="s">
        <v>28</v>
      </c>
      <c r="E41" s="39">
        <v>9527777.784</v>
      </c>
      <c r="F41" s="44">
        <v>2028</v>
      </c>
      <c r="G41" s="36">
        <v>0</v>
      </c>
      <c r="H41" s="39">
        <v>1308283.9173899998</v>
      </c>
      <c r="I41" s="36">
        <v>457442.92016000004</v>
      </c>
      <c r="J41" s="36">
        <v>0</v>
      </c>
      <c r="K41" s="34"/>
    </row>
    <row r="42" spans="2:11" s="2" customFormat="1" ht="13.5" customHeight="1">
      <c r="B42" s="27"/>
      <c r="C42" s="28" t="s">
        <v>86</v>
      </c>
      <c r="D42" s="35" t="s">
        <v>28</v>
      </c>
      <c r="E42" s="39">
        <v>22991518.822999999</v>
      </c>
      <c r="F42" s="44">
        <v>2036</v>
      </c>
      <c r="G42" s="36">
        <v>9280738.9418413937</v>
      </c>
      <c r="H42" s="39">
        <v>0</v>
      </c>
      <c r="I42" s="36">
        <v>399180.04889400007</v>
      </c>
      <c r="J42" s="36">
        <v>31832.110355999997</v>
      </c>
      <c r="K42" s="34"/>
    </row>
    <row r="43" spans="2:11" s="2" customFormat="1" ht="13.5" customHeight="1">
      <c r="B43" s="27"/>
      <c r="C43" s="28" t="s">
        <v>50</v>
      </c>
      <c r="D43" s="35" t="s">
        <v>28</v>
      </c>
      <c r="E43" s="39">
        <v>11676000</v>
      </c>
      <c r="F43" s="44">
        <v>2025</v>
      </c>
      <c r="G43" s="36">
        <v>0</v>
      </c>
      <c r="H43" s="39">
        <v>3344652</v>
      </c>
      <c r="I43" s="36">
        <v>507388.00277239189</v>
      </c>
      <c r="J43" s="36">
        <v>16390.198267607979</v>
      </c>
      <c r="K43" s="34"/>
    </row>
    <row r="44" spans="2:11" s="2" customFormat="1" ht="13.5" customHeight="1">
      <c r="B44" s="27"/>
      <c r="C44" s="28" t="s">
        <v>51</v>
      </c>
      <c r="D44" s="35" t="s">
        <v>28</v>
      </c>
      <c r="E44" s="39">
        <v>11670750</v>
      </c>
      <c r="F44" s="44">
        <v>2025</v>
      </c>
      <c r="G44" s="36">
        <v>0</v>
      </c>
      <c r="H44" s="39">
        <v>3822951</v>
      </c>
      <c r="I44" s="36">
        <v>523967.87858760782</v>
      </c>
      <c r="J44" s="36">
        <v>17409.638942392026</v>
      </c>
      <c r="K44" s="34"/>
    </row>
    <row r="45" spans="2:11" s="2" customFormat="1" ht="13.5" customHeight="1" thickBot="1">
      <c r="B45" s="27"/>
      <c r="C45" s="28" t="s">
        <v>71</v>
      </c>
      <c r="D45" s="46" t="s">
        <v>28</v>
      </c>
      <c r="E45" s="39">
        <v>19971516.074999999</v>
      </c>
      <c r="F45" s="44">
        <v>2036</v>
      </c>
      <c r="G45" s="47">
        <v>4313499.459727806</v>
      </c>
      <c r="H45" s="39">
        <v>438259.33283999999</v>
      </c>
      <c r="I45" s="36">
        <v>285729.39936000004</v>
      </c>
      <c r="J45" s="36">
        <v>0</v>
      </c>
      <c r="K45" s="34"/>
    </row>
    <row r="46" spans="2:11" s="2" customFormat="1" ht="13.5" thickBot="1">
      <c r="B46" s="23" t="s">
        <v>11</v>
      </c>
      <c r="C46" s="24"/>
      <c r="D46" s="46"/>
      <c r="E46" s="26">
        <v>0</v>
      </c>
      <c r="F46" s="40"/>
      <c r="G46" s="26">
        <v>0</v>
      </c>
      <c r="H46" s="41">
        <v>0</v>
      </c>
      <c r="I46" s="26">
        <v>0</v>
      </c>
      <c r="J46" s="26">
        <v>0</v>
      </c>
    </row>
    <row r="47" spans="2:11" s="2" customFormat="1" ht="13.5" thickBot="1">
      <c r="B47" s="23" t="s">
        <v>40</v>
      </c>
      <c r="C47" s="24"/>
      <c r="D47" s="25"/>
      <c r="E47" s="26">
        <f>E48+E51+E54+E55+E56+E57+E58</f>
        <v>74641742.808338255</v>
      </c>
      <c r="F47" s="40"/>
      <c r="G47" s="26">
        <f t="shared" ref="G47:J47" si="1">G48+G51+G54+G55+G56+G57+G58</f>
        <v>4270119.3117518798</v>
      </c>
      <c r="H47" s="26">
        <f t="shared" si="1"/>
        <v>4894803.1469299998</v>
      </c>
      <c r="I47" s="26">
        <f t="shared" si="1"/>
        <v>742991.05157062411</v>
      </c>
      <c r="J47" s="26">
        <f t="shared" si="1"/>
        <v>13553.672019375936</v>
      </c>
    </row>
    <row r="48" spans="2:11" s="2" customFormat="1" ht="13.5" customHeight="1">
      <c r="B48" s="27" t="s">
        <v>38</v>
      </c>
      <c r="C48" s="48"/>
      <c r="D48" s="29"/>
      <c r="E48" s="33">
        <f>SUM(E49:E50)</f>
        <v>8949403.4000000004</v>
      </c>
      <c r="F48" s="42"/>
      <c r="G48" s="32">
        <f t="shared" ref="G48" si="2">SUM(G49:G50)</f>
        <v>0</v>
      </c>
      <c r="H48" s="33">
        <f t="shared" ref="H48:J48" si="3">SUM(H49:H50)</f>
        <v>0</v>
      </c>
      <c r="I48" s="30">
        <f t="shared" si="3"/>
        <v>0</v>
      </c>
      <c r="J48" s="30">
        <f t="shared" si="3"/>
        <v>0</v>
      </c>
      <c r="K48" s="34"/>
    </row>
    <row r="49" spans="2:11" s="2" customFormat="1" ht="13.5" customHeight="1">
      <c r="B49" s="27"/>
      <c r="C49" s="28" t="s">
        <v>12</v>
      </c>
      <c r="D49" s="35" t="s">
        <v>28</v>
      </c>
      <c r="E49" s="39">
        <v>3433920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3.5" customHeight="1">
      <c r="B50" s="27"/>
      <c r="C50" s="28" t="s">
        <v>13</v>
      </c>
      <c r="D50" s="35" t="s">
        <v>28</v>
      </c>
      <c r="E50" s="39">
        <v>5515483.4000000004</v>
      </c>
      <c r="F50" s="44">
        <v>2025</v>
      </c>
      <c r="G50" s="36">
        <v>0</v>
      </c>
      <c r="H50" s="39">
        <v>0</v>
      </c>
      <c r="I50" s="36">
        <v>0</v>
      </c>
      <c r="J50" s="36">
        <v>0</v>
      </c>
      <c r="K50" s="34"/>
    </row>
    <row r="51" spans="2:11" s="2" customFormat="1" ht="14.25" customHeight="1">
      <c r="B51" s="27" t="s">
        <v>14</v>
      </c>
      <c r="C51" s="28"/>
      <c r="D51" s="35"/>
      <c r="E51" s="33">
        <f>SUM(E52:E53)</f>
        <v>3387424.25</v>
      </c>
      <c r="F51" s="42"/>
      <c r="G51" s="30">
        <f t="shared" ref="G51:J51" si="4">SUM(G52:G53)</f>
        <v>0</v>
      </c>
      <c r="H51" s="33">
        <f t="shared" si="4"/>
        <v>0</v>
      </c>
      <c r="I51" s="33">
        <f t="shared" si="4"/>
        <v>0</v>
      </c>
      <c r="J51" s="33">
        <f t="shared" si="4"/>
        <v>0</v>
      </c>
      <c r="K51" s="34"/>
    </row>
    <row r="52" spans="2:11" s="2" customFormat="1" ht="13.5" customHeight="1">
      <c r="B52" s="27"/>
      <c r="C52" s="28" t="s">
        <v>15</v>
      </c>
      <c r="D52" s="35" t="s">
        <v>28</v>
      </c>
      <c r="E52" s="39">
        <v>234261.65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/>
      <c r="C53" s="28" t="s">
        <v>16</v>
      </c>
      <c r="D53" s="35" t="s">
        <v>28</v>
      </c>
      <c r="E53" s="39">
        <v>3153162.6</v>
      </c>
      <c r="F53" s="44">
        <v>2025</v>
      </c>
      <c r="G53" s="36">
        <v>0</v>
      </c>
      <c r="H53" s="39">
        <v>0</v>
      </c>
      <c r="I53" s="36">
        <v>0</v>
      </c>
      <c r="J53" s="36">
        <v>0</v>
      </c>
      <c r="K53" s="34"/>
    </row>
    <row r="54" spans="2:11" s="2" customFormat="1" ht="13.5" customHeight="1">
      <c r="B54" s="27" t="s">
        <v>58</v>
      </c>
      <c r="C54" s="28"/>
      <c r="D54" s="35" t="s">
        <v>57</v>
      </c>
      <c r="E54" s="39">
        <v>4974851.6048433995</v>
      </c>
      <c r="F54" s="44">
        <v>2027</v>
      </c>
      <c r="G54" s="36">
        <v>0</v>
      </c>
      <c r="H54" s="39">
        <v>1185470.1396100002</v>
      </c>
      <c r="I54" s="36">
        <v>60934.366629999997</v>
      </c>
      <c r="J54" s="36">
        <v>0</v>
      </c>
      <c r="K54" s="34"/>
    </row>
    <row r="55" spans="2:11" s="2" customFormat="1" ht="13.5" customHeight="1">
      <c r="B55" s="27" t="s">
        <v>59</v>
      </c>
      <c r="C55" s="28"/>
      <c r="D55" s="35" t="s">
        <v>57</v>
      </c>
      <c r="E55" s="39">
        <v>2881976.0844146996</v>
      </c>
      <c r="F55" s="44">
        <v>2030</v>
      </c>
      <c r="G55" s="36">
        <v>0</v>
      </c>
      <c r="H55" s="39">
        <v>243343.63152000002</v>
      </c>
      <c r="I55" s="36">
        <v>33262.376779999999</v>
      </c>
      <c r="J55" s="36">
        <v>0</v>
      </c>
      <c r="K55" s="34"/>
    </row>
    <row r="56" spans="2:11" s="2" customFormat="1" ht="13.5" customHeight="1">
      <c r="B56" s="27" t="s">
        <v>60</v>
      </c>
      <c r="C56" s="28"/>
      <c r="D56" s="35" t="s">
        <v>57</v>
      </c>
      <c r="E56" s="39">
        <v>21279356.683084499</v>
      </c>
      <c r="F56" s="44">
        <v>2030</v>
      </c>
      <c r="G56" s="36">
        <v>1926843.7263489799</v>
      </c>
      <c r="H56" s="39">
        <v>1193250.3495</v>
      </c>
      <c r="I56" s="36">
        <v>137026.86224000002</v>
      </c>
      <c r="J56" s="36">
        <v>6002.482390000001</v>
      </c>
      <c r="K56" s="34"/>
    </row>
    <row r="57" spans="2:11" s="2" customFormat="1" ht="13.5" customHeight="1">
      <c r="B57" s="27" t="s">
        <v>75</v>
      </c>
      <c r="C57" s="28"/>
      <c r="D57" s="35" t="s">
        <v>57</v>
      </c>
      <c r="E57" s="39">
        <v>18994731.311315898</v>
      </c>
      <c r="F57" s="44">
        <v>2031</v>
      </c>
      <c r="G57" s="36">
        <v>0</v>
      </c>
      <c r="H57" s="39">
        <v>2272739.0263</v>
      </c>
      <c r="I57" s="36">
        <v>382884.64464062406</v>
      </c>
      <c r="J57" s="36">
        <v>7551.1896293759346</v>
      </c>
      <c r="K57" s="34"/>
    </row>
    <row r="58" spans="2:11" s="2" customFormat="1" ht="13.5" customHeight="1" thickBot="1">
      <c r="B58" s="27" t="s">
        <v>76</v>
      </c>
      <c r="C58" s="28"/>
      <c r="D58" s="46" t="s">
        <v>78</v>
      </c>
      <c r="E58" s="39">
        <v>14173999.474679761</v>
      </c>
      <c r="F58" s="44">
        <v>2042</v>
      </c>
      <c r="G58" s="47">
        <v>2343275.5854028999</v>
      </c>
      <c r="H58" s="39">
        <v>0</v>
      </c>
      <c r="I58" s="36">
        <v>128882.80128</v>
      </c>
      <c r="J58" s="36">
        <v>0</v>
      </c>
      <c r="K58" s="34"/>
    </row>
    <row r="59" spans="2:11" s="2" customFormat="1" ht="13.5" thickBot="1">
      <c r="B59" s="23" t="s">
        <v>21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45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17</v>
      </c>
      <c r="C61" s="24"/>
      <c r="D61" s="25"/>
      <c r="E61" s="26">
        <f>E62+E64+E65</f>
        <v>25504572.530499998</v>
      </c>
      <c r="F61" s="40"/>
      <c r="G61" s="26">
        <f>G62+G64+G65</f>
        <v>0</v>
      </c>
      <c r="H61" s="41">
        <f>H62+H64+H65</f>
        <v>982461.8531699999</v>
      </c>
      <c r="I61" s="26">
        <f>I62+I64+I65</f>
        <v>516615.42022000003</v>
      </c>
      <c r="J61" s="26">
        <f>J62+J64+J65</f>
        <v>0</v>
      </c>
    </row>
    <row r="62" spans="2:11" s="2" customFormat="1" ht="13.5" customHeight="1">
      <c r="B62" s="27" t="s">
        <v>43</v>
      </c>
      <c r="C62" s="28"/>
      <c r="D62" s="35"/>
      <c r="E62" s="30">
        <f>SUM(E63:E63)</f>
        <v>25504572.530499998</v>
      </c>
      <c r="F62" s="31"/>
      <c r="G62" s="30">
        <f>SUM(G63:G63)</f>
        <v>0</v>
      </c>
      <c r="H62" s="33">
        <f>SUM(H63:H63)</f>
        <v>982461.8531699999</v>
      </c>
      <c r="I62" s="30">
        <f>SUM(I63:I63)</f>
        <v>516615.42022000003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18</v>
      </c>
      <c r="D63" s="35" t="s">
        <v>28</v>
      </c>
      <c r="E63" s="36">
        <v>25504572.530499998</v>
      </c>
      <c r="F63" s="37">
        <v>2031</v>
      </c>
      <c r="G63" s="36">
        <v>0</v>
      </c>
      <c r="H63" s="39">
        <v>982461.8531699999</v>
      </c>
      <c r="I63" s="36">
        <v>516615.42022000003</v>
      </c>
      <c r="J63" s="36">
        <v>0</v>
      </c>
      <c r="K63" s="34"/>
    </row>
    <row r="64" spans="2:11" s="2" customFormat="1" ht="13.5" customHeight="1">
      <c r="B64" s="27" t="s">
        <v>44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21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19</v>
      </c>
      <c r="C66" s="24"/>
      <c r="D66" s="25"/>
      <c r="E66" s="26">
        <f>E67</f>
        <v>898.62874869405107</v>
      </c>
      <c r="F66" s="40"/>
      <c r="G66" s="26">
        <f t="shared" ref="G66:J66" si="5">G67</f>
        <v>0</v>
      </c>
      <c r="H66" s="41">
        <f t="shared" si="5"/>
        <v>0</v>
      </c>
      <c r="I66" s="26">
        <f t="shared" si="5"/>
        <v>0</v>
      </c>
      <c r="J66" s="26">
        <f t="shared" si="5"/>
        <v>0</v>
      </c>
    </row>
    <row r="67" spans="2:11" s="2" customFormat="1" ht="13.5" customHeight="1" thickBot="1">
      <c r="B67" s="27"/>
      <c r="C67" s="28" t="s">
        <v>20</v>
      </c>
      <c r="D67" s="35" t="s">
        <v>7</v>
      </c>
      <c r="E67" s="36">
        <v>898.62874869405107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31</v>
      </c>
      <c r="C68" s="24"/>
      <c r="D68" s="29"/>
      <c r="E68" s="26">
        <f>E69+E74</f>
        <v>590299553.72356629</v>
      </c>
      <c r="F68" s="40"/>
      <c r="G68" s="26">
        <f>SUM(G69,G74)</f>
        <v>0</v>
      </c>
      <c r="H68" s="41">
        <f>SUM(H69,H74)</f>
        <v>39370641.424730003</v>
      </c>
      <c r="I68" s="26">
        <f>SUM(I69,I74)</f>
        <v>20189406.592749193</v>
      </c>
      <c r="J68" s="26">
        <f>SUM(J69,J74)</f>
        <v>16811.191690000003</v>
      </c>
    </row>
    <row r="69" spans="2:11" s="2" customFormat="1" ht="12.75" customHeight="1">
      <c r="B69" s="27" t="s">
        <v>32</v>
      </c>
      <c r="C69" s="28"/>
      <c r="D69" s="29"/>
      <c r="E69" s="33">
        <f>E70+E73</f>
        <v>39375000</v>
      </c>
      <c r="F69" s="32"/>
      <c r="G69" s="49">
        <f>G70+G73</f>
        <v>0</v>
      </c>
      <c r="H69" s="33">
        <f>H70+H73</f>
        <v>9880934.1875</v>
      </c>
      <c r="I69" s="30">
        <f>I70+I73</f>
        <v>2538675.8665800006</v>
      </c>
      <c r="J69" s="30">
        <f>J70+J73</f>
        <v>15568.480490000002</v>
      </c>
      <c r="K69" s="34"/>
    </row>
    <row r="70" spans="2:11" s="2" customFormat="1" ht="12.75" customHeight="1">
      <c r="B70" s="27" t="s">
        <v>33</v>
      </c>
      <c r="C70" s="28"/>
      <c r="D70" s="35"/>
      <c r="E70" s="33">
        <f>SUM(E71:E72)</f>
        <v>39375000</v>
      </c>
      <c r="F70" s="30"/>
      <c r="G70" s="33">
        <f>SUM(G71:G72)</f>
        <v>0</v>
      </c>
      <c r="H70" s="33">
        <f>SUM(H71:H72)</f>
        <v>9880934.1875</v>
      </c>
      <c r="I70" s="33">
        <f>SUM(I71:I72)</f>
        <v>2538675.8665800006</v>
      </c>
      <c r="J70" s="33">
        <f>SUM(J71:J72)</f>
        <v>15568.480490000002</v>
      </c>
      <c r="K70" s="34"/>
    </row>
    <row r="71" spans="2:11" s="2" customFormat="1" ht="12.75" customHeight="1">
      <c r="B71" s="27"/>
      <c r="C71" s="28" t="s">
        <v>49</v>
      </c>
      <c r="D71" s="35" t="s">
        <v>28</v>
      </c>
      <c r="E71" s="39">
        <v>39375000</v>
      </c>
      <c r="F71" s="37">
        <v>2026</v>
      </c>
      <c r="G71" s="39">
        <v>0</v>
      </c>
      <c r="H71" s="39">
        <v>9657234.1875</v>
      </c>
      <c r="I71" s="36">
        <v>2448905.3630200005</v>
      </c>
      <c r="J71" s="36">
        <v>15568.480490000002</v>
      </c>
      <c r="K71" s="34"/>
    </row>
    <row r="72" spans="2:11" s="2" customFormat="1" ht="12.75" customHeight="1">
      <c r="B72" s="27"/>
      <c r="C72" s="28" t="s">
        <v>77</v>
      </c>
      <c r="D72" s="35" t="s">
        <v>7</v>
      </c>
      <c r="E72" s="39">
        <v>0</v>
      </c>
      <c r="F72" s="37">
        <v>2023</v>
      </c>
      <c r="G72" s="39">
        <v>0</v>
      </c>
      <c r="H72" s="39">
        <v>223700</v>
      </c>
      <c r="I72" s="36">
        <v>89770.503559999997</v>
      </c>
      <c r="J72" s="36">
        <v>0</v>
      </c>
      <c r="K72" s="34"/>
    </row>
    <row r="73" spans="2:11" s="2" customFormat="1" ht="12.75" customHeight="1">
      <c r="B73" s="27" t="s">
        <v>34</v>
      </c>
      <c r="C73" s="28"/>
      <c r="D73" s="35"/>
      <c r="E73" s="33">
        <v>0</v>
      </c>
      <c r="F73" s="30"/>
      <c r="G73" s="33">
        <v>0</v>
      </c>
      <c r="H73" s="33">
        <v>0</v>
      </c>
      <c r="I73" s="30">
        <v>0</v>
      </c>
      <c r="J73" s="30">
        <v>0</v>
      </c>
      <c r="K73" s="34"/>
    </row>
    <row r="74" spans="2:11" s="2" customFormat="1" ht="12.75" customHeight="1">
      <c r="B74" s="27" t="s">
        <v>35</v>
      </c>
      <c r="C74" s="28"/>
      <c r="D74" s="35"/>
      <c r="E74" s="33">
        <f>SUM(E75:E77)</f>
        <v>550924553.72356629</v>
      </c>
      <c r="F74" s="30"/>
      <c r="G74" s="33">
        <f>SUM(G75:G77)</f>
        <v>0</v>
      </c>
      <c r="H74" s="33">
        <f>SUM(H75:H77)</f>
        <v>29489707.237230003</v>
      </c>
      <c r="I74" s="33">
        <f>SUM(I75:I77)</f>
        <v>17650730.726169191</v>
      </c>
      <c r="J74" s="33">
        <f>SUM(J75:J77)</f>
        <v>1242.7112</v>
      </c>
      <c r="K74" s="34"/>
    </row>
    <row r="75" spans="2:11" s="2" customFormat="1" ht="12.75" customHeight="1">
      <c r="B75" s="27"/>
      <c r="C75" s="28" t="s">
        <v>80</v>
      </c>
      <c r="D75" s="35" t="s">
        <v>28</v>
      </c>
      <c r="E75" s="39">
        <v>210607895.92356631</v>
      </c>
      <c r="F75" s="37">
        <v>2025</v>
      </c>
      <c r="G75" s="39">
        <v>0</v>
      </c>
      <c r="H75" s="39">
        <v>29489707.237230003</v>
      </c>
      <c r="I75" s="36">
        <v>6082495.41826919</v>
      </c>
      <c r="J75" s="36">
        <v>309.83350000000002</v>
      </c>
      <c r="K75" s="34"/>
    </row>
    <row r="76" spans="2:11" s="2" customFormat="1" ht="12.75" customHeight="1">
      <c r="B76" s="27"/>
      <c r="C76" s="28" t="s">
        <v>81</v>
      </c>
      <c r="D76" s="35" t="s">
        <v>28</v>
      </c>
      <c r="E76" s="39">
        <v>180637470.30000001</v>
      </c>
      <c r="F76" s="37">
        <v>2027</v>
      </c>
      <c r="G76" s="39">
        <v>0</v>
      </c>
      <c r="H76" s="39">
        <v>0</v>
      </c>
      <c r="I76" s="36">
        <v>4319185.13528</v>
      </c>
      <c r="J76" s="36">
        <v>311.17025999999998</v>
      </c>
      <c r="K76" s="34"/>
    </row>
    <row r="77" spans="2:11" s="2" customFormat="1" ht="12.75" customHeight="1" thickBot="1">
      <c r="B77" s="27"/>
      <c r="C77" s="28" t="s">
        <v>82</v>
      </c>
      <c r="D77" s="46" t="s">
        <v>28</v>
      </c>
      <c r="E77" s="39">
        <v>159679187.5</v>
      </c>
      <c r="F77" s="50">
        <v>2029</v>
      </c>
      <c r="G77" s="51">
        <v>0</v>
      </c>
      <c r="H77" s="39">
        <v>0</v>
      </c>
      <c r="I77" s="36">
        <v>7249050.1726200012</v>
      </c>
      <c r="J77" s="36">
        <v>621.70743999999991</v>
      </c>
      <c r="K77" s="34"/>
    </row>
    <row r="78" spans="2:11" s="2" customFormat="1" ht="13.5" thickBot="1">
      <c r="B78" s="23" t="s">
        <v>36</v>
      </c>
      <c r="C78" s="24"/>
      <c r="D78" s="46"/>
      <c r="E78" s="52"/>
      <c r="F78" s="53"/>
      <c r="G78" s="52"/>
      <c r="H78" s="53"/>
      <c r="I78" s="52"/>
      <c r="J78" s="52"/>
    </row>
    <row r="79" spans="2:11" s="2" customFormat="1" ht="13.5" thickBot="1">
      <c r="B79" s="23" t="s">
        <v>21</v>
      </c>
      <c r="C79" s="24"/>
      <c r="D79" s="25"/>
      <c r="E79" s="36"/>
      <c r="F79" s="38"/>
      <c r="G79" s="36"/>
      <c r="H79" s="38"/>
      <c r="I79" s="36"/>
      <c r="J79" s="36"/>
    </row>
    <row r="80" spans="2:11" s="2" customFormat="1" ht="13.5" thickBot="1">
      <c r="B80" s="23" t="s">
        <v>39</v>
      </c>
      <c r="C80" s="24"/>
      <c r="D80" s="25" t="s">
        <v>22</v>
      </c>
      <c r="E80" s="26">
        <f>E68+E66+E61+E60+E59+E47+E46+E24+E7</f>
        <v>808274198.38537884</v>
      </c>
      <c r="F80" s="40"/>
      <c r="G80" s="26">
        <f>G68+G66+G61+G60+G59+G47+G46+G24+G7</f>
        <v>24219505.677251078</v>
      </c>
      <c r="H80" s="41">
        <f>H68+H66+H61+H60+H59+H47+H46+H24+H7</f>
        <v>62784361.330053002</v>
      </c>
      <c r="I80" s="26">
        <f>I68+I66+I61+I60+I59+I47+I46+I24+I7</f>
        <v>25014384.756404649</v>
      </c>
      <c r="J80" s="26">
        <f>J68+J66+J61+J60+J59+J47+J46+J24+J7</f>
        <v>118978.10769654278</v>
      </c>
      <c r="K80" s="54"/>
    </row>
    <row r="81" spans="2:11" s="2" customFormat="1" ht="13.5" thickBot="1">
      <c r="B81" s="23" t="s">
        <v>23</v>
      </c>
      <c r="C81" s="24"/>
      <c r="D81" s="25"/>
      <c r="E81" s="52"/>
      <c r="F81" s="53"/>
      <c r="G81" s="52"/>
      <c r="H81" s="55"/>
      <c r="I81" s="55"/>
      <c r="J81" s="55"/>
    </row>
    <row r="82" spans="2:11" s="2" customFormat="1">
      <c r="B82" s="56" t="s">
        <v>24</v>
      </c>
      <c r="C82" s="57"/>
      <c r="D82" s="29" t="s">
        <v>7</v>
      </c>
      <c r="E82" s="58"/>
      <c r="F82" s="59"/>
      <c r="G82" s="58"/>
      <c r="H82" s="60"/>
      <c r="I82" s="58"/>
      <c r="J82" s="58"/>
    </row>
    <row r="83" spans="2:11" s="2" customFormat="1">
      <c r="B83" s="61" t="s">
        <v>11</v>
      </c>
      <c r="C83" s="62"/>
      <c r="D83" s="35" t="s">
        <v>7</v>
      </c>
      <c r="E83" s="63"/>
      <c r="F83" s="64"/>
      <c r="G83" s="63"/>
      <c r="H83" s="65"/>
      <c r="I83" s="63"/>
      <c r="J83" s="63"/>
      <c r="K83" s="34"/>
    </row>
    <row r="84" spans="2:11" s="2" customFormat="1">
      <c r="B84" s="61" t="s">
        <v>25</v>
      </c>
      <c r="C84" s="62"/>
      <c r="D84" s="35" t="s">
        <v>7</v>
      </c>
      <c r="E84" s="63"/>
      <c r="F84" s="64"/>
      <c r="G84" s="63"/>
      <c r="H84" s="65"/>
      <c r="I84" s="63"/>
      <c r="J84" s="63"/>
      <c r="K84" s="66"/>
    </row>
    <row r="85" spans="2:11" s="2" customFormat="1" ht="13.5" thickBot="1">
      <c r="B85" s="67" t="s">
        <v>21</v>
      </c>
      <c r="C85" s="68"/>
      <c r="D85" s="46" t="s">
        <v>7</v>
      </c>
      <c r="E85" s="69"/>
      <c r="F85" s="70"/>
      <c r="G85" s="69"/>
      <c r="H85" s="71"/>
      <c r="I85" s="69"/>
      <c r="J85" s="69"/>
      <c r="K85" s="6"/>
    </row>
    <row r="86" spans="2:11" s="2" customFormat="1" ht="12.75" customHeight="1">
      <c r="B86" s="28"/>
      <c r="C86" s="28"/>
      <c r="D86" s="72"/>
      <c r="E86" s="6"/>
      <c r="F86" s="6"/>
      <c r="G86" s="6"/>
      <c r="H86" s="6"/>
      <c r="I86" s="6"/>
      <c r="J86" s="6"/>
      <c r="K86" s="73"/>
    </row>
    <row r="87" spans="2:11" s="2" customFormat="1" ht="12.75" customHeight="1">
      <c r="B87" s="2" t="s">
        <v>87</v>
      </c>
      <c r="C87" s="28"/>
      <c r="D87" s="74"/>
      <c r="E87" s="34"/>
      <c r="F87" s="34"/>
      <c r="G87" s="34"/>
      <c r="H87" s="34"/>
      <c r="I87" s="34"/>
      <c r="J87" s="34"/>
    </row>
    <row r="88" spans="2:11" s="2" customFormat="1" ht="12.75" customHeight="1">
      <c r="B88" s="75" t="s">
        <v>93</v>
      </c>
    </row>
    <row r="89" spans="2:11" s="2" customFormat="1" ht="12.75" customHeight="1">
      <c r="B89" s="2" t="s">
        <v>48</v>
      </c>
      <c r="C89" s="75"/>
      <c r="D89" s="76"/>
      <c r="E89" s="77"/>
      <c r="F89" s="77"/>
      <c r="G89" s="77"/>
      <c r="H89" s="77"/>
      <c r="I89" s="77"/>
      <c r="J89" s="77"/>
    </row>
    <row r="90" spans="2:11" s="2" customFormat="1" ht="12.75" customHeight="1">
      <c r="B90" s="75" t="s">
        <v>94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2" customFormat="1">
      <c r="C91" s="2" t="s">
        <v>95</v>
      </c>
      <c r="D91" s="80"/>
      <c r="E91" s="81"/>
      <c r="F91" s="81"/>
      <c r="G91" s="81"/>
      <c r="H91" s="82"/>
      <c r="I91" s="82"/>
      <c r="J91" s="82"/>
      <c r="K91" s="83"/>
    </row>
    <row r="92" spans="2:11" s="2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2" customFormat="1">
      <c r="B93" s="84"/>
      <c r="E93" s="87"/>
      <c r="F93" s="87"/>
      <c r="G93" s="87"/>
      <c r="H93" s="87"/>
      <c r="I93" s="87"/>
      <c r="J93" s="88"/>
      <c r="K93" s="80"/>
    </row>
    <row r="94" spans="2:11" s="2" customFormat="1">
      <c r="E94" s="89"/>
      <c r="F94" s="89"/>
      <c r="G94" s="89"/>
      <c r="H94" s="87"/>
      <c r="I94" s="90"/>
      <c r="J94" s="91"/>
      <c r="K94" s="80"/>
    </row>
    <row r="95" spans="2:11" s="2" customFormat="1">
      <c r="E95" s="92"/>
      <c r="F95" s="92"/>
      <c r="G95" s="92"/>
      <c r="H95" s="92"/>
      <c r="I95" s="92"/>
      <c r="J95" s="92"/>
      <c r="K95" s="80"/>
    </row>
    <row r="96" spans="2:11" s="2" customFormat="1">
      <c r="E96" s="92"/>
      <c r="F96" s="92"/>
      <c r="G96" s="92"/>
      <c r="H96" s="93"/>
      <c r="I96" s="94"/>
      <c r="J96" s="95"/>
      <c r="K96" s="80"/>
    </row>
    <row r="97" spans="5:11" s="2" customFormat="1">
      <c r="E97" s="93"/>
      <c r="F97" s="93"/>
      <c r="G97" s="93"/>
      <c r="H97" s="96"/>
      <c r="I97" s="93"/>
      <c r="J97" s="97"/>
      <c r="K97" s="90"/>
    </row>
    <row r="98" spans="5:11" s="2" customFormat="1">
      <c r="E98" s="98"/>
      <c r="F98" s="8"/>
      <c r="G98" s="8"/>
      <c r="K98" s="90"/>
    </row>
    <row r="99" spans="5:11" s="2" customFormat="1">
      <c r="E99" s="8"/>
      <c r="F99" s="8"/>
      <c r="G99" s="8"/>
    </row>
    <row r="100" spans="5:11" s="2" customFormat="1">
      <c r="E100" s="7"/>
      <c r="F100" s="7"/>
      <c r="G100" s="7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  <row r="310" spans="5:7" s="2" customFormat="1">
      <c r="E310" s="8"/>
      <c r="F310" s="8"/>
      <c r="G310" s="8"/>
    </row>
  </sheetData>
  <mergeCells count="22"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2023-11-17T16:23:23Z</dcterms:modified>
</cp:coreProperties>
</file>