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25" i="28" l="1"/>
  <c r="H25" i="28" l="1"/>
  <c r="J25" i="28"/>
  <c r="I25" i="28"/>
  <c r="E10" i="28"/>
  <c r="G70" i="28" l="1"/>
  <c r="G66" i="28"/>
  <c r="G10" i="28"/>
  <c r="G74" i="28" l="1"/>
  <c r="G51" i="28"/>
  <c r="G40" i="28"/>
  <c r="G8" i="28"/>
  <c r="G48" i="28"/>
  <c r="G34" i="28"/>
  <c r="G62" i="28"/>
  <c r="G61" i="28" s="1"/>
  <c r="G69" i="28"/>
  <c r="G47" i="28" l="1"/>
  <c r="G24" i="28"/>
  <c r="G7" i="28"/>
  <c r="G68" i="28"/>
  <c r="G80" i="28" l="1"/>
  <c r="J74" i="28" l="1"/>
  <c r="I74" i="28"/>
  <c r="J70" i="28"/>
  <c r="I70" i="28"/>
  <c r="H70" i="28"/>
  <c r="E70" i="28"/>
  <c r="J51" i="28"/>
  <c r="H51" i="28"/>
  <c r="J40" i="28"/>
  <c r="I40" i="28"/>
  <c r="H40" i="28"/>
  <c r="E40" i="28"/>
  <c r="J10" i="28"/>
  <c r="I10" i="28"/>
  <c r="H10" i="28"/>
  <c r="E74" i="28" l="1"/>
  <c r="H74" i="28"/>
  <c r="E48" i="28"/>
  <c r="E25" i="28"/>
  <c r="E51" i="28"/>
  <c r="I51" i="28"/>
  <c r="E34" i="28"/>
  <c r="E8" i="28"/>
  <c r="H8" i="28"/>
  <c r="I8" i="28"/>
  <c r="J8" i="28"/>
  <c r="I34" i="28"/>
  <c r="E47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8" i="28"/>
  <c r="J47" i="28" s="1"/>
  <c r="H48" i="28"/>
  <c r="H47" i="28" s="1"/>
  <c r="E7" i="28"/>
  <c r="I62" i="28"/>
  <c r="I61" i="28" s="1"/>
  <c r="E62" i="28"/>
  <c r="E61" i="28" s="1"/>
  <c r="I48" i="28"/>
  <c r="I47" i="28" s="1"/>
  <c r="J34" i="28"/>
  <c r="H34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<sst xmlns="http://schemas.openxmlformats.org/spreadsheetml/2006/main" count="151" uniqueCount="96">
  <si>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</si>
  <si>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</si>
  <si>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</si>
  <si>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</si>
  <si>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</si>
  <si>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</si>
  <si>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</si>
  <si>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</si>
  <si>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</si>
  <si>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</si>
  <si>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</si>
  <si>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</si>
  <si>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</si>
  <si>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</si>
  <si>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</si>
  <si>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</si>
  <si>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</si>
  <si>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</si>
  <si>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</si>
  <si>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</si>
  <si>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</si>
  <si>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</si>
  <si>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</si>
  <si>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</si>
  <si>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</si>
  <si>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</si>
  <si>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FIDA 713-AR PRODEAR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</si>
  <si>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</si>
  <si>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</si>
  <si>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</si>
  <si>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</si>
  <si>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</si>
  <si>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</si>
  <si>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</si>
  <si>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</si>
  <si>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</si>
  <si>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</si>
  <si>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</si>
  <si>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</si>
  <si>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</si>
  <si>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</si>
  <si>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</si>
  <si>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</si>
  <si>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</si>
  <si>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</si>
  <si>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</si>
  <si>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</si>
  <si>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</si>
  <si>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</si>
  <si>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</si>
  <si>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</si>
  <si>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</si>
  <si>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</si>
  <si>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</si>
  <si>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</si>
  <si>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</si>
  <si>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</si>
  <si>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</si>
  <si>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</si>
  <si>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</si>
  <si>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</si>
  <si>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</si>
  <si>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</si>
  <si>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</si>
  <si>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</si>
  <si>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</si>
  <si>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</si>
  <si>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</si>
  <si>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</si>
  <si>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</si>
  <si>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</si>
  <si>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</si>
  <si>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</si>
  <si>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</si>
  <si>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</si>
  <si>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</si>
  <si>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</si>
  <si>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</si>
  <si>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</si>
  <si>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</si>
  <si>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</si>
  <si>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</si>
  <si>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</si>
  <si>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2022 2024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</si>
  <si>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</si>
  <si>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</si>
  <si>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</si>
  <si>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</si>
  <si>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</si>
  <si>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</si>
  <si>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</si>
  <si>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Etapa MARZO 2023</t>
  </si>
  <si>
    <t>STOCK DE DEUDA AL 31-03-2023</t>
  </si>
  <si>
    <t>(2) Los servicios de la deuda corresponden al período de Enero-Marzo 2023</t>
  </si>
  <si>
    <t>(4) El tipo de cambio utilizado para la conversión de deuda en moneda de origen extranjera a pesos corrientes es el correspondiente al cambio vendedor del Banco Nación del último día hábil del mes 31/03/2023 USD:$ 209,01</t>
  </si>
  <si>
    <t>EUR:$ 227,1103 KWD:$ 679,486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</si>
</sst>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2.7109375" style="8" customWidth="1"/>
    <col min="6" max="6" width="15.5703125" style="8" customWidth="1"/>
    <col min="7" max="7" width="23.42578125" style="8" bestFit="1" customWidth="1"/>
    <col min="8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>
      <c r="B2" s="3" t="s">
        <v>37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.5" thickBot="1">
      <c r="B4" s="2" t="s">
        <v>91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65</v>
      </c>
      <c r="E5" s="12" t="s">
        <v>92</v>
      </c>
      <c r="F5" s="12" t="s">
        <v>62</v>
      </c>
      <c r="G5" s="12" t="s">
        <v>63</v>
      </c>
      <c r="H5" s="13" t="s">
        <v>64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30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E8+E10</f>
        <v>10999788.036046997</v>
      </c>
      <c r="F7" s="26"/>
      <c r="G7" s="26">
        <f>G8+G10</f>
        <v>0</v>
      </c>
      <c r="H7" s="26">
        <f>H8+H10</f>
        <v>1850173.2818699996</v>
      </c>
      <c r="I7" s="26">
        <f>I8+I10</f>
        <v>132925.27792999998</v>
      </c>
      <c r="J7" s="26">
        <f>J8+J10</f>
        <v>0</v>
      </c>
    </row>
    <row r="8" spans="2:11" s="2" customFormat="1" ht="13.5" customHeight="1">
      <c r="B8" s="27" t="s">
        <v>6</v>
      </c>
      <c r="C8" s="28"/>
      <c r="D8" s="29"/>
      <c r="E8" s="30">
        <f>SUM(E9:E9)</f>
        <v>1208476.3969098283</v>
      </c>
      <c r="F8" s="31"/>
      <c r="G8" s="32">
        <f>SUM(G9:G9)</f>
        <v>0</v>
      </c>
      <c r="H8" s="33">
        <f>SUM(H9:H9)</f>
        <v>38983.109579999997</v>
      </c>
      <c r="I8" s="30">
        <f>SUM(I9:I9)</f>
        <v>17979.179050000002</v>
      </c>
      <c r="J8" s="30">
        <f>SUM(J9:J9)</f>
        <v>0</v>
      </c>
      <c r="K8" s="34"/>
    </row>
    <row r="9" spans="2:11" s="2" customFormat="1" ht="13.5" customHeight="1">
      <c r="B9" s="27"/>
      <c r="C9" s="28" t="s">
        <v>46</v>
      </c>
      <c r="D9" s="35" t="s">
        <v>7</v>
      </c>
      <c r="E9" s="36">
        <v>1208476.3969098283</v>
      </c>
      <c r="F9" s="37">
        <v>2030</v>
      </c>
      <c r="G9" s="36">
        <v>0</v>
      </c>
      <c r="H9" s="38">
        <v>38983.109579999997</v>
      </c>
      <c r="I9" s="36">
        <v>17979.179050000002</v>
      </c>
      <c r="J9" s="39">
        <v>0</v>
      </c>
      <c r="K9" s="34"/>
    </row>
    <row r="10" spans="2:11" s="2" customFormat="1" ht="13.5" customHeight="1">
      <c r="B10" s="27" t="s">
        <v>42</v>
      </c>
      <c r="C10" s="28"/>
      <c r="D10" s="35"/>
      <c r="E10" s="30">
        <f>SUM(E11:E23)</f>
        <v>9791311.6391371693</v>
      </c>
      <c r="F10" s="31"/>
      <c r="G10" s="30">
        <f>SUM(G11:G23)</f>
        <v>0</v>
      </c>
      <c r="H10" s="30">
        <f>SUM(H11:H23)</f>
        <v>1811190.1722899997</v>
      </c>
      <c r="I10" s="30">
        <f>SUM(I11:I23)</f>
        <v>114946.09887999999</v>
      </c>
      <c r="J10" s="30">
        <f>SUM(J11:J23)</f>
        <v>0</v>
      </c>
      <c r="K10" s="34"/>
    </row>
    <row r="11" spans="2:11" s="2" customFormat="1" ht="13.5" customHeight="1">
      <c r="B11" s="27"/>
      <c r="C11" s="28" t="s">
        <v>52</v>
      </c>
      <c r="D11" s="35" t="s">
        <v>7</v>
      </c>
      <c r="E11" s="36">
        <v>893572.38202000002</v>
      </c>
      <c r="F11" s="37">
        <v>2026</v>
      </c>
      <c r="G11" s="36">
        <v>0</v>
      </c>
      <c r="H11" s="38">
        <v>60136.85944</v>
      </c>
      <c r="I11" s="36">
        <v>20200.429070000002</v>
      </c>
      <c r="J11" s="39">
        <v>0</v>
      </c>
      <c r="K11" s="34"/>
    </row>
    <row r="12" spans="2:11" s="2" customFormat="1" ht="13.5" customHeight="1">
      <c r="B12" s="27"/>
      <c r="C12" s="28" t="s">
        <v>53</v>
      </c>
      <c r="D12" s="35" t="s">
        <v>7</v>
      </c>
      <c r="E12" s="36">
        <v>538379.60720000009</v>
      </c>
      <c r="F12" s="37">
        <v>2026</v>
      </c>
      <c r="G12" s="36">
        <v>0</v>
      </c>
      <c r="H12" s="38">
        <v>36232.609039999996</v>
      </c>
      <c r="I12" s="36">
        <v>12170.809310000001</v>
      </c>
      <c r="J12" s="39">
        <v>0</v>
      </c>
      <c r="K12" s="34"/>
    </row>
    <row r="13" spans="2:11" s="2" customFormat="1" ht="13.5" customHeight="1">
      <c r="B13" s="27"/>
      <c r="C13" s="28" t="s">
        <v>54</v>
      </c>
      <c r="D13" s="35" t="s">
        <v>7</v>
      </c>
      <c r="E13" s="36">
        <v>459820.00251999998</v>
      </c>
      <c r="F13" s="37">
        <v>2026</v>
      </c>
      <c r="G13" s="36">
        <v>0</v>
      </c>
      <c r="H13" s="38">
        <v>30945.59705</v>
      </c>
      <c r="I13" s="36">
        <v>10394.861719999999</v>
      </c>
      <c r="J13" s="39">
        <v>0</v>
      </c>
      <c r="K13" s="34"/>
    </row>
    <row r="14" spans="2:11" s="2" customFormat="1" ht="13.5" customHeight="1">
      <c r="B14" s="27"/>
      <c r="C14" s="28" t="s">
        <v>55</v>
      </c>
      <c r="D14" s="35" t="s">
        <v>7</v>
      </c>
      <c r="E14" s="36">
        <v>784295.11335</v>
      </c>
      <c r="F14" s="37">
        <v>2026</v>
      </c>
      <c r="G14" s="36">
        <v>0</v>
      </c>
      <c r="H14" s="38">
        <v>52782.567969999996</v>
      </c>
      <c r="I14" s="36">
        <v>17730.06655</v>
      </c>
      <c r="J14" s="39">
        <v>0</v>
      </c>
      <c r="K14" s="34"/>
    </row>
    <row r="15" spans="2:11" s="2" customFormat="1" ht="13.5" customHeight="1">
      <c r="B15" s="27"/>
      <c r="C15" s="28" t="s">
        <v>56</v>
      </c>
      <c r="D15" s="35" t="s">
        <v>7</v>
      </c>
      <c r="E15" s="36">
        <v>433224.62585000001</v>
      </c>
      <c r="F15" s="37">
        <v>2026</v>
      </c>
      <c r="G15" s="36">
        <v>0</v>
      </c>
      <c r="H15" s="38">
        <v>29155.744910000005</v>
      </c>
      <c r="I15" s="36">
        <v>9793.6367599999994</v>
      </c>
      <c r="J15" s="39">
        <v>0</v>
      </c>
      <c r="K15" s="34"/>
    </row>
    <row r="16" spans="2:11" s="2" customFormat="1" ht="13.5" customHeight="1">
      <c r="B16" s="27"/>
      <c r="C16" s="28" t="s">
        <v>61</v>
      </c>
      <c r="D16" s="35" t="s">
        <v>7</v>
      </c>
      <c r="E16" s="36">
        <v>709664.72146999999</v>
      </c>
      <c r="F16" s="37">
        <v>2026</v>
      </c>
      <c r="G16" s="36">
        <v>0</v>
      </c>
      <c r="H16" s="38">
        <v>42886.521189999999</v>
      </c>
      <c r="I16" s="36">
        <v>16158.71421</v>
      </c>
      <c r="J16" s="39">
        <v>0</v>
      </c>
      <c r="K16" s="34"/>
    </row>
    <row r="17" spans="2:11" s="2" customFormat="1" ht="13.5" customHeight="1">
      <c r="B17" s="27"/>
      <c r="C17" s="28" t="s">
        <v>66</v>
      </c>
      <c r="D17" s="35" t="s">
        <v>7</v>
      </c>
      <c r="E17" s="36">
        <v>159046.60553999999</v>
      </c>
      <c r="F17" s="37">
        <v>2027</v>
      </c>
      <c r="G17" s="36">
        <v>0</v>
      </c>
      <c r="H17" s="38">
        <v>8886.1208999999999</v>
      </c>
      <c r="I17" s="36">
        <v>3569.0638799999997</v>
      </c>
      <c r="J17" s="39">
        <v>0</v>
      </c>
      <c r="K17" s="34"/>
    </row>
    <row r="18" spans="2:11" s="2" customFormat="1" ht="13.5" customHeight="1">
      <c r="B18" s="27"/>
      <c r="C18" s="28" t="s">
        <v>67</v>
      </c>
      <c r="D18" s="35" t="s">
        <v>7</v>
      </c>
      <c r="E18" s="36">
        <v>129270.46045</v>
      </c>
      <c r="F18" s="37">
        <v>2027</v>
      </c>
      <c r="G18" s="36">
        <v>0</v>
      </c>
      <c r="H18" s="38">
        <v>7222.4926599999999</v>
      </c>
      <c r="I18" s="36">
        <v>2900.8763399999998</v>
      </c>
      <c r="J18" s="39">
        <v>0</v>
      </c>
      <c r="K18" s="34"/>
    </row>
    <row r="19" spans="2:11" s="2" customFormat="1" ht="13.5" customHeight="1">
      <c r="B19" s="27"/>
      <c r="C19" s="28" t="s">
        <v>68</v>
      </c>
      <c r="D19" s="35" t="s">
        <v>7</v>
      </c>
      <c r="E19" s="36">
        <v>235056.55938999998</v>
      </c>
      <c r="F19" s="37">
        <v>2027</v>
      </c>
      <c r="G19" s="36">
        <v>0</v>
      </c>
      <c r="H19" s="38">
        <v>13132.886420000001</v>
      </c>
      <c r="I19" s="36">
        <v>5274.7550099999999</v>
      </c>
      <c r="J19" s="39">
        <v>0</v>
      </c>
      <c r="K19" s="34"/>
    </row>
    <row r="20" spans="2:11" s="2" customFormat="1" ht="13.5" customHeight="1">
      <c r="B20" s="27"/>
      <c r="C20" s="28" t="s">
        <v>69</v>
      </c>
      <c r="D20" s="35" t="s">
        <v>7</v>
      </c>
      <c r="E20" s="36">
        <v>174279.50862000001</v>
      </c>
      <c r="F20" s="37">
        <v>2027</v>
      </c>
      <c r="G20" s="36">
        <v>0</v>
      </c>
      <c r="H20" s="38">
        <v>9737.2011200000015</v>
      </c>
      <c r="I20" s="36">
        <v>3910.89579</v>
      </c>
      <c r="J20" s="39">
        <v>0</v>
      </c>
      <c r="K20" s="34"/>
    </row>
    <row r="21" spans="2:11" s="2" customFormat="1" ht="13.5" customHeight="1">
      <c r="B21" s="27"/>
      <c r="C21" s="28" t="s">
        <v>70</v>
      </c>
      <c r="D21" s="35" t="s">
        <v>7</v>
      </c>
      <c r="E21" s="36">
        <v>511699.03631</v>
      </c>
      <c r="F21" s="37">
        <v>2027</v>
      </c>
      <c r="G21" s="36">
        <v>0</v>
      </c>
      <c r="H21" s="38">
        <v>28589.22695</v>
      </c>
      <c r="I21" s="36">
        <v>11482.713169999999</v>
      </c>
      <c r="J21" s="39">
        <v>0</v>
      </c>
      <c r="K21" s="34"/>
    </row>
    <row r="22" spans="2:11" s="2" customFormat="1" ht="13.5" customHeight="1">
      <c r="B22" s="27"/>
      <c r="C22" s="28" t="s">
        <v>72</v>
      </c>
      <c r="D22" s="35" t="s">
        <v>7</v>
      </c>
      <c r="E22" s="36">
        <v>4745089.2792971684</v>
      </c>
      <c r="F22" s="37">
        <v>2023</v>
      </c>
      <c r="G22" s="36">
        <v>0</v>
      </c>
      <c r="H22" s="38">
        <v>1491482.3446399998</v>
      </c>
      <c r="I22" s="36">
        <v>1359.2770700000001</v>
      </c>
      <c r="J22" s="39">
        <v>0</v>
      </c>
      <c r="K22" s="34"/>
    </row>
    <row r="23" spans="2:11" s="2" customFormat="1" ht="13.5" customHeight="1" thickBot="1">
      <c r="B23" s="27"/>
      <c r="C23" s="28" t="s">
        <v>73</v>
      </c>
      <c r="D23" s="35" t="s">
        <v>7</v>
      </c>
      <c r="E23" s="36">
        <v>17913.737120000002</v>
      </c>
      <c r="F23" s="37">
        <v>2026</v>
      </c>
      <c r="G23" s="36">
        <v>0</v>
      </c>
      <c r="H23" s="38">
        <v>0</v>
      </c>
      <c r="I23" s="36">
        <v>0</v>
      </c>
      <c r="J23" s="39">
        <v>0</v>
      </c>
      <c r="K23" s="34"/>
    </row>
    <row r="24" spans="2:11" s="2" customFormat="1" ht="13.5" thickBot="1">
      <c r="B24" s="23" t="s">
        <v>41</v>
      </c>
      <c r="C24" s="24"/>
      <c r="D24" s="25"/>
      <c r="E24" s="26">
        <f>E25+E34+E40</f>
        <v>62392770.867921188</v>
      </c>
      <c r="F24" s="40"/>
      <c r="G24" s="26">
        <f>G25+G34+G40</f>
        <v>4454574.429521393</v>
      </c>
      <c r="H24" s="41">
        <f>H25+H34+H40</f>
        <v>223929.60272</v>
      </c>
      <c r="I24" s="26">
        <f>I25+I34+I40</f>
        <v>326787.89801060001</v>
      </c>
      <c r="J24" s="26">
        <f>J25+J34+J40</f>
        <v>28213.253699399997</v>
      </c>
    </row>
    <row r="25" spans="2:11" s="2" customFormat="1" ht="13.5" customHeight="1">
      <c r="B25" s="27" t="s">
        <v>43</v>
      </c>
      <c r="C25" s="28"/>
      <c r="D25" s="29"/>
      <c r="E25" s="33">
        <f>SUM(E26:E33)</f>
        <v>6782572.4395504892</v>
      </c>
      <c r="F25" s="42"/>
      <c r="G25" s="32">
        <f>SUM(G26:G33)</f>
        <v>710411.58892999985</v>
      </c>
      <c r="H25" s="33">
        <f>SUM(H26:H33)</f>
        <v>52026.579680000003</v>
      </c>
      <c r="I25" s="33">
        <f>SUM(I26:I33)</f>
        <v>132142.06208</v>
      </c>
      <c r="J25" s="33">
        <f>SUM(J26:J33)</f>
        <v>3997.1337100000001</v>
      </c>
      <c r="K25" s="34"/>
    </row>
    <row r="26" spans="2:11" s="2" customFormat="1" ht="13.5" customHeight="1">
      <c r="B26" s="27"/>
      <c r="C26" s="43" t="s">
        <v>8</v>
      </c>
      <c r="D26" s="35" t="s">
        <v>28</v>
      </c>
      <c r="E26" s="39">
        <v>506273.33548559999</v>
      </c>
      <c r="F26" s="44">
        <v>2025</v>
      </c>
      <c r="G26" s="36">
        <v>0</v>
      </c>
      <c r="H26" s="39">
        <v>49444.02564</v>
      </c>
      <c r="I26" s="39">
        <v>6447.24935</v>
      </c>
      <c r="J26" s="39">
        <v>3928.8139999999999</v>
      </c>
      <c r="K26" s="34"/>
    </row>
    <row r="27" spans="2:11" s="2" customFormat="1" ht="13.5" customHeight="1">
      <c r="B27" s="27"/>
      <c r="C27" s="43" t="s">
        <v>9</v>
      </c>
      <c r="D27" s="35" t="s">
        <v>28</v>
      </c>
      <c r="E27" s="39">
        <v>26177.227539000003</v>
      </c>
      <c r="F27" s="44">
        <v>2025</v>
      </c>
      <c r="G27" s="36">
        <v>0</v>
      </c>
      <c r="H27" s="39">
        <v>2582.55404</v>
      </c>
      <c r="I27" s="39">
        <v>273.27684999999997</v>
      </c>
      <c r="J27" s="39">
        <v>68.319709999999986</v>
      </c>
      <c r="K27" s="34"/>
    </row>
    <row r="28" spans="2:11" s="2" customFormat="1" ht="13.5" customHeight="1">
      <c r="B28" s="27"/>
      <c r="C28" s="45" t="s">
        <v>10</v>
      </c>
      <c r="D28" s="35" t="s">
        <v>28</v>
      </c>
      <c r="E28" s="39">
        <v>72183.008047199997</v>
      </c>
      <c r="F28" s="44" t="s">
        <v>83</v>
      </c>
      <c r="G28" s="36">
        <v>0</v>
      </c>
      <c r="H28" s="39">
        <v>0</v>
      </c>
      <c r="I28" s="39">
        <v>0</v>
      </c>
      <c r="J28" s="39">
        <v>0</v>
      </c>
      <c r="K28" s="34"/>
    </row>
    <row r="29" spans="2:11" s="2" customFormat="1" ht="13.5" customHeight="1">
      <c r="B29" s="27"/>
      <c r="C29" s="45" t="s">
        <v>74</v>
      </c>
      <c r="D29" s="35" t="s">
        <v>28</v>
      </c>
      <c r="E29" s="39">
        <v>3723845.7789644995</v>
      </c>
      <c r="F29" s="44">
        <v>2035</v>
      </c>
      <c r="G29" s="36">
        <v>426993.21858999995</v>
      </c>
      <c r="H29" s="39">
        <v>0</v>
      </c>
      <c r="I29" s="39">
        <v>72960.792760000011</v>
      </c>
      <c r="J29" s="39">
        <v>0</v>
      </c>
      <c r="K29" s="34"/>
    </row>
    <row r="30" spans="2:11" s="2" customFormat="1" ht="13.5" customHeight="1">
      <c r="B30" s="27"/>
      <c r="C30" s="45" t="s">
        <v>85</v>
      </c>
      <c r="D30" s="35" t="s">
        <v>28</v>
      </c>
      <c r="E30" s="39">
        <v>1920816.4136543998</v>
      </c>
      <c r="F30" s="44">
        <v>2036</v>
      </c>
      <c r="G30" s="36">
        <v>175789.20262</v>
      </c>
      <c r="H30" s="39">
        <v>0</v>
      </c>
      <c r="I30" s="39">
        <v>52460.743119999999</v>
      </c>
      <c r="J30" s="39">
        <v>0</v>
      </c>
      <c r="K30" s="34"/>
    </row>
    <row r="31" spans="2:11" s="2" customFormat="1" ht="13.5" customHeight="1">
      <c r="B31" s="27"/>
      <c r="C31" s="45" t="s">
        <v>89</v>
      </c>
      <c r="D31" s="35" t="s">
        <v>28</v>
      </c>
      <c r="E31" s="39">
        <v>261127.12631310002</v>
      </c>
      <c r="F31" s="44">
        <v>2042</v>
      </c>
      <c r="G31" s="36">
        <v>73448.430540000001</v>
      </c>
      <c r="H31" s="39">
        <v>0</v>
      </c>
      <c r="I31" s="39">
        <v>0</v>
      </c>
      <c r="J31" s="39">
        <v>0</v>
      </c>
      <c r="K31" s="34"/>
    </row>
    <row r="32" spans="2:11" s="2" customFormat="1" ht="13.5" customHeight="1">
      <c r="B32" s="27"/>
      <c r="C32" s="45" t="s">
        <v>26</v>
      </c>
      <c r="D32" s="35" t="s">
        <v>28</v>
      </c>
      <c r="E32" s="39">
        <v>10799.583041889604</v>
      </c>
      <c r="F32" s="44">
        <v>2024</v>
      </c>
      <c r="G32" s="36">
        <v>0</v>
      </c>
      <c r="H32" s="39">
        <v>0</v>
      </c>
      <c r="I32" s="39">
        <v>0</v>
      </c>
      <c r="J32" s="39">
        <v>0</v>
      </c>
      <c r="K32" s="34"/>
    </row>
    <row r="33" spans="2:11" s="2" customFormat="1" ht="13.5" customHeight="1">
      <c r="B33" s="27"/>
      <c r="C33" s="45" t="s">
        <v>84</v>
      </c>
      <c r="D33" s="35" t="s">
        <v>28</v>
      </c>
      <c r="E33" s="39">
        <v>261349.96650479999</v>
      </c>
      <c r="F33" s="44">
        <v>2036</v>
      </c>
      <c r="G33" s="36">
        <v>34180.737179999996</v>
      </c>
      <c r="H33" s="39">
        <v>0</v>
      </c>
      <c r="I33" s="39">
        <v>0</v>
      </c>
      <c r="J33" s="39">
        <v>0</v>
      </c>
      <c r="K33" s="34"/>
    </row>
    <row r="34" spans="2:11" s="2" customFormat="1" ht="13.5" customHeight="1">
      <c r="B34" s="27" t="s">
        <v>44</v>
      </c>
      <c r="C34" s="28"/>
      <c r="D34" s="35"/>
      <c r="E34" s="33">
        <f>SUM(E35:E39)</f>
        <v>10463972.6968158</v>
      </c>
      <c r="F34" s="42"/>
      <c r="G34" s="30">
        <f>SUM(G35:G39)</f>
        <v>608917.82018000004</v>
      </c>
      <c r="H34" s="33">
        <f>SUM(H35:H39)</f>
        <v>171903.02304</v>
      </c>
      <c r="I34" s="30">
        <f>SUM(I35:I39)</f>
        <v>115088.23889060001</v>
      </c>
      <c r="J34" s="30">
        <f>SUM(J35:J39)</f>
        <v>2157.8161593999998</v>
      </c>
      <c r="K34" s="34"/>
    </row>
    <row r="35" spans="2:11" s="2" customFormat="1" ht="13.5" customHeight="1">
      <c r="B35" s="27"/>
      <c r="C35" s="28" t="s">
        <v>29</v>
      </c>
      <c r="D35" s="35" t="s">
        <v>28</v>
      </c>
      <c r="E35" s="39">
        <v>2050606.9815423</v>
      </c>
      <c r="F35" s="44">
        <v>2038</v>
      </c>
      <c r="G35" s="36">
        <v>0</v>
      </c>
      <c r="H35" s="39">
        <v>0</v>
      </c>
      <c r="I35" s="36">
        <v>0</v>
      </c>
      <c r="J35" s="36">
        <v>0</v>
      </c>
      <c r="K35" s="34"/>
    </row>
    <row r="36" spans="2:11" s="2" customFormat="1" ht="13.5" customHeight="1">
      <c r="B36" s="27"/>
      <c r="C36" s="45" t="s">
        <v>79</v>
      </c>
      <c r="D36" s="35" t="s">
        <v>28</v>
      </c>
      <c r="E36" s="39">
        <v>213212.58288090001</v>
      </c>
      <c r="F36" s="44">
        <v>2045</v>
      </c>
      <c r="G36" s="36">
        <v>0</v>
      </c>
      <c r="H36" s="39">
        <v>0</v>
      </c>
      <c r="I36" s="36">
        <v>0</v>
      </c>
      <c r="J36" s="36">
        <v>0</v>
      </c>
      <c r="K36" s="34"/>
    </row>
    <row r="37" spans="2:11" s="2" customFormat="1" ht="13.5" customHeight="1">
      <c r="B37" s="27"/>
      <c r="C37" s="45" t="s">
        <v>88</v>
      </c>
      <c r="D37" s="35" t="s">
        <v>28</v>
      </c>
      <c r="E37" s="39">
        <v>1758158.8351575001</v>
      </c>
      <c r="F37" s="44">
        <v>2037</v>
      </c>
      <c r="G37" s="36">
        <v>366356.14439000003</v>
      </c>
      <c r="H37" s="39">
        <v>0</v>
      </c>
      <c r="I37" s="36">
        <v>0</v>
      </c>
      <c r="J37" s="36">
        <v>0</v>
      </c>
      <c r="K37" s="34"/>
    </row>
    <row r="38" spans="2:11" s="2" customFormat="1" ht="13.5" customHeight="1">
      <c r="B38" s="27"/>
      <c r="C38" s="45" t="s">
        <v>90</v>
      </c>
      <c r="D38" s="35" t="s">
        <v>28</v>
      </c>
      <c r="E38" s="39">
        <v>1009290.3098018998</v>
      </c>
      <c r="F38" s="44">
        <v>2050</v>
      </c>
      <c r="G38" s="36">
        <v>242561.67578999998</v>
      </c>
      <c r="H38" s="39">
        <v>0</v>
      </c>
      <c r="I38" s="36">
        <v>7854.245960600002</v>
      </c>
      <c r="J38" s="36">
        <v>2157.8161593999998</v>
      </c>
      <c r="K38" s="34"/>
    </row>
    <row r="39" spans="2:11" s="2" customFormat="1" ht="13.5" customHeight="1">
      <c r="B39" s="27"/>
      <c r="C39" s="28" t="s">
        <v>27</v>
      </c>
      <c r="D39" s="35" t="s">
        <v>28</v>
      </c>
      <c r="E39" s="39">
        <v>5432703.9874331998</v>
      </c>
      <c r="F39" s="44">
        <v>2038</v>
      </c>
      <c r="G39" s="36">
        <v>0</v>
      </c>
      <c r="H39" s="39">
        <v>171903.02304</v>
      </c>
      <c r="I39" s="36">
        <v>107233.99293000001</v>
      </c>
      <c r="J39" s="36">
        <v>0</v>
      </c>
      <c r="K39" s="34"/>
    </row>
    <row r="40" spans="2:11" s="2" customFormat="1" ht="13.5" customHeight="1">
      <c r="B40" s="27" t="s">
        <v>21</v>
      </c>
      <c r="C40" s="28"/>
      <c r="D40" s="35"/>
      <c r="E40" s="33">
        <f>SUM(E41:E45)</f>
        <v>45146225.731554896</v>
      </c>
      <c r="F40" s="42"/>
      <c r="G40" s="30">
        <f t="shared" ref="G40:J40" si="0">SUM(G41:G45)</f>
        <v>3135245.0204113936</v>
      </c>
      <c r="H40" s="33">
        <f t="shared" si="0"/>
        <v>0</v>
      </c>
      <c r="I40" s="33">
        <f t="shared" si="0"/>
        <v>79557.597040000008</v>
      </c>
      <c r="J40" s="33">
        <f t="shared" si="0"/>
        <v>22058.303829999997</v>
      </c>
      <c r="K40" s="34"/>
    </row>
    <row r="41" spans="2:11" s="2" customFormat="1" ht="13.5" customHeight="1">
      <c r="B41" s="27"/>
      <c r="C41" s="28" t="s">
        <v>47</v>
      </c>
      <c r="D41" s="35" t="s">
        <v>28</v>
      </c>
      <c r="E41" s="39">
        <v>6827660.0027867993</v>
      </c>
      <c r="F41" s="44">
        <v>2028</v>
      </c>
      <c r="G41" s="36">
        <v>0</v>
      </c>
      <c r="H41" s="39">
        <v>0</v>
      </c>
      <c r="I41" s="36">
        <v>0</v>
      </c>
      <c r="J41" s="36">
        <v>0</v>
      </c>
      <c r="K41" s="34"/>
    </row>
    <row r="42" spans="2:11" s="2" customFormat="1" ht="13.5" customHeight="1">
      <c r="B42" s="27"/>
      <c r="C42" s="28" t="s">
        <v>86</v>
      </c>
      <c r="D42" s="35" t="s">
        <v>28</v>
      </c>
      <c r="E42" s="39">
        <v>8050936.9054817995</v>
      </c>
      <c r="F42" s="44">
        <v>2036</v>
      </c>
      <c r="G42" s="36">
        <v>1679625.0993613938</v>
      </c>
      <c r="H42" s="39">
        <v>0</v>
      </c>
      <c r="I42" s="36">
        <v>79557.597040000008</v>
      </c>
      <c r="J42" s="36">
        <v>18510.710199999998</v>
      </c>
      <c r="K42" s="34"/>
    </row>
    <row r="43" spans="2:11" s="2" customFormat="1" ht="13.5" customHeight="1">
      <c r="B43" s="27"/>
      <c r="C43" s="28" t="s">
        <v>50</v>
      </c>
      <c r="D43" s="35" t="s">
        <v>28</v>
      </c>
      <c r="E43" s="39">
        <v>10019939.4</v>
      </c>
      <c r="F43" s="44">
        <v>2025</v>
      </c>
      <c r="G43" s="36">
        <v>0</v>
      </c>
      <c r="H43" s="39">
        <v>0</v>
      </c>
      <c r="I43" s="36">
        <v>0</v>
      </c>
      <c r="J43" s="36">
        <v>1852.74242</v>
      </c>
      <c r="K43" s="34"/>
    </row>
    <row r="44" spans="2:11" s="2" customFormat="1" ht="13.5" customHeight="1">
      <c r="B44" s="27"/>
      <c r="C44" s="28" t="s">
        <v>51</v>
      </c>
      <c r="D44" s="35" t="s">
        <v>28</v>
      </c>
      <c r="E44" s="39">
        <v>10452590.1</v>
      </c>
      <c r="F44" s="44">
        <v>2025</v>
      </c>
      <c r="G44" s="36">
        <v>0</v>
      </c>
      <c r="H44" s="39">
        <v>0</v>
      </c>
      <c r="I44" s="36">
        <v>0</v>
      </c>
      <c r="J44" s="36">
        <v>1694.8512100000003</v>
      </c>
      <c r="K44" s="34"/>
    </row>
    <row r="45" spans="2:11" s="2" customFormat="1" ht="13.5" customHeight="1" thickBot="1">
      <c r="B45" s="27"/>
      <c r="C45" s="28" t="s">
        <v>71</v>
      </c>
      <c r="D45" s="46" t="s">
        <v>28</v>
      </c>
      <c r="E45" s="39">
        <v>9795099.3232862987</v>
      </c>
      <c r="F45" s="44">
        <v>2036</v>
      </c>
      <c r="G45" s="47">
        <v>1455619.92105</v>
      </c>
      <c r="H45" s="39">
        <v>0</v>
      </c>
      <c r="I45" s="36">
        <v>0</v>
      </c>
      <c r="J45" s="36">
        <v>0</v>
      </c>
      <c r="K45" s="34"/>
    </row>
    <row r="46" spans="2:11" s="2" customFormat="1" ht="13.5" thickBot="1">
      <c r="B46" s="23" t="s">
        <v>11</v>
      </c>
      <c r="C46" s="24"/>
      <c r="D46" s="46"/>
      <c r="E46" s="26">
        <v>0</v>
      </c>
      <c r="F46" s="40"/>
      <c r="G46" s="26">
        <v>0</v>
      </c>
      <c r="H46" s="41">
        <v>0</v>
      </c>
      <c r="I46" s="26">
        <v>0</v>
      </c>
      <c r="J46" s="26">
        <v>0</v>
      </c>
    </row>
    <row r="47" spans="2:11" s="2" customFormat="1" ht="13.5" thickBot="1">
      <c r="B47" s="23" t="s">
        <v>40</v>
      </c>
      <c r="C47" s="24"/>
      <c r="D47" s="25"/>
      <c r="E47" s="26">
        <f>E48+E51+E54+E55+E56+E57+E58</f>
        <v>46497046.719718784</v>
      </c>
      <c r="F47" s="40"/>
      <c r="G47" s="26">
        <f t="shared" ref="G47:J47" si="1">G48+G51+G54+G55+G56+G57+G58</f>
        <v>1602260.1099542282</v>
      </c>
      <c r="H47" s="26">
        <f t="shared" si="1"/>
        <v>646049.82192000002</v>
      </c>
      <c r="I47" s="26">
        <f t="shared" si="1"/>
        <v>40449.42366</v>
      </c>
      <c r="J47" s="26">
        <f t="shared" si="1"/>
        <v>0</v>
      </c>
    </row>
    <row r="48" spans="2:11" s="2" customFormat="1" ht="13.5" customHeight="1">
      <c r="B48" s="27" t="s">
        <v>38</v>
      </c>
      <c r="C48" s="48"/>
      <c r="D48" s="29"/>
      <c r="E48" s="33">
        <f>SUM(E49:E50)</f>
        <v>5344328.0132400002</v>
      </c>
      <c r="F48" s="42"/>
      <c r="G48" s="32">
        <f t="shared" ref="G48" si="2">SUM(G49:G50)</f>
        <v>0</v>
      </c>
      <c r="H48" s="33">
        <f t="shared" ref="H48:J48" si="3">SUM(H49:H50)</f>
        <v>0</v>
      </c>
      <c r="I48" s="30">
        <f t="shared" si="3"/>
        <v>0</v>
      </c>
      <c r="J48" s="30">
        <f t="shared" si="3"/>
        <v>0</v>
      </c>
      <c r="K48" s="34"/>
    </row>
    <row r="49" spans="2:11" s="2" customFormat="1" ht="13.5" customHeight="1">
      <c r="B49" s="27"/>
      <c r="C49" s="28" t="s">
        <v>12</v>
      </c>
      <c r="D49" s="35" t="s">
        <v>28</v>
      </c>
      <c r="E49" s="39">
        <v>2050638.912</v>
      </c>
      <c r="F49" s="44">
        <v>2025</v>
      </c>
      <c r="G49" s="36">
        <v>0</v>
      </c>
      <c r="H49" s="39">
        <v>0</v>
      </c>
      <c r="I49" s="36">
        <v>0</v>
      </c>
      <c r="J49" s="36">
        <v>0</v>
      </c>
      <c r="K49" s="34"/>
    </row>
    <row r="50" spans="2:11" s="2" customFormat="1" ht="13.5" customHeight="1">
      <c r="B50" s="27"/>
      <c r="C50" s="28" t="s">
        <v>13</v>
      </c>
      <c r="D50" s="35" t="s">
        <v>28</v>
      </c>
      <c r="E50" s="39">
        <v>3293689.1012399998</v>
      </c>
      <c r="F50" s="44">
        <v>2025</v>
      </c>
      <c r="G50" s="36">
        <v>0</v>
      </c>
      <c r="H50" s="39">
        <v>0</v>
      </c>
      <c r="I50" s="36">
        <v>0</v>
      </c>
      <c r="J50" s="36">
        <v>0</v>
      </c>
      <c r="K50" s="34"/>
    </row>
    <row r="51" spans="2:11" s="2" customFormat="1" ht="14.25" customHeight="1">
      <c r="B51" s="27" t="s">
        <v>14</v>
      </c>
      <c r="C51" s="28"/>
      <c r="D51" s="35"/>
      <c r="E51" s="33">
        <f>SUM(E52:E53)</f>
        <v>2022872.9785500001</v>
      </c>
      <c r="F51" s="42"/>
      <c r="G51" s="30">
        <f t="shared" ref="G51:J51" si="4">SUM(G52:G53)</f>
        <v>0</v>
      </c>
      <c r="H51" s="33">
        <f t="shared" si="4"/>
        <v>0</v>
      </c>
      <c r="I51" s="33">
        <f t="shared" si="4"/>
        <v>0</v>
      </c>
      <c r="J51" s="33">
        <f t="shared" si="4"/>
        <v>0</v>
      </c>
      <c r="K51" s="34"/>
    </row>
    <row r="52" spans="2:11" s="2" customFormat="1" ht="13.5" customHeight="1">
      <c r="B52" s="27"/>
      <c r="C52" s="28" t="s">
        <v>15</v>
      </c>
      <c r="D52" s="35" t="s">
        <v>28</v>
      </c>
      <c r="E52" s="39">
        <v>139894.36418999999</v>
      </c>
      <c r="F52" s="44">
        <v>2025</v>
      </c>
      <c r="G52" s="36">
        <v>0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/>
      <c r="C53" s="28" t="s">
        <v>16</v>
      </c>
      <c r="D53" s="35" t="s">
        <v>28</v>
      </c>
      <c r="E53" s="39">
        <v>1882978.61436</v>
      </c>
      <c r="F53" s="44">
        <v>2025</v>
      </c>
      <c r="G53" s="36">
        <v>0</v>
      </c>
      <c r="H53" s="39">
        <v>0</v>
      </c>
      <c r="I53" s="36">
        <v>0</v>
      </c>
      <c r="J53" s="36">
        <v>0</v>
      </c>
      <c r="K53" s="34"/>
    </row>
    <row r="54" spans="2:11" s="2" customFormat="1" ht="13.5" customHeight="1">
      <c r="B54" s="27" t="s">
        <v>58</v>
      </c>
      <c r="C54" s="28"/>
      <c r="D54" s="35" t="s">
        <v>57</v>
      </c>
      <c r="E54" s="39">
        <v>3560746.8581481837</v>
      </c>
      <c r="F54" s="44">
        <v>2027</v>
      </c>
      <c r="G54" s="36">
        <v>0</v>
      </c>
      <c r="H54" s="39">
        <v>476731.79876999999</v>
      </c>
      <c r="I54" s="36">
        <v>27068.925090000001</v>
      </c>
      <c r="J54" s="36">
        <v>0</v>
      </c>
      <c r="K54" s="34"/>
    </row>
    <row r="55" spans="2:11" s="2" customFormat="1" ht="13.5" customHeight="1">
      <c r="B55" s="27" t="s">
        <v>59</v>
      </c>
      <c r="C55" s="28"/>
      <c r="D55" s="35" t="s">
        <v>57</v>
      </c>
      <c r="E55" s="39">
        <v>1973990.3218982748</v>
      </c>
      <c r="F55" s="44">
        <v>2030</v>
      </c>
      <c r="G55" s="36">
        <v>0</v>
      </c>
      <c r="H55" s="39">
        <v>0</v>
      </c>
      <c r="I55" s="36">
        <v>0</v>
      </c>
      <c r="J55" s="36">
        <v>0</v>
      </c>
      <c r="K55" s="34"/>
    </row>
    <row r="56" spans="2:11" s="2" customFormat="1" ht="13.5" customHeight="1">
      <c r="B56" s="27" t="s">
        <v>60</v>
      </c>
      <c r="C56" s="28"/>
      <c r="D56" s="35" t="s">
        <v>57</v>
      </c>
      <c r="E56" s="39">
        <v>13168329.788665012</v>
      </c>
      <c r="F56" s="44">
        <v>2030</v>
      </c>
      <c r="G56" s="36">
        <v>812711.43094232806</v>
      </c>
      <c r="H56" s="39">
        <v>0</v>
      </c>
      <c r="I56" s="36">
        <v>0</v>
      </c>
      <c r="J56" s="36">
        <v>0</v>
      </c>
      <c r="K56" s="34"/>
    </row>
    <row r="57" spans="2:11" s="2" customFormat="1" ht="13.5" customHeight="1">
      <c r="B57" s="27" t="s">
        <v>75</v>
      </c>
      <c r="C57" s="28"/>
      <c r="D57" s="35" t="s">
        <v>57</v>
      </c>
      <c r="E57" s="39">
        <v>13189683.468974929</v>
      </c>
      <c r="F57" s="44">
        <v>2031</v>
      </c>
      <c r="G57" s="36">
        <v>0</v>
      </c>
      <c r="H57" s="39">
        <v>169318.02314999999</v>
      </c>
      <c r="I57" s="36">
        <v>13380.49857</v>
      </c>
      <c r="J57" s="36">
        <v>0</v>
      </c>
      <c r="K57" s="34"/>
    </row>
    <row r="58" spans="2:11" s="2" customFormat="1" ht="13.5" customHeight="1" thickBot="1">
      <c r="B58" s="27" t="s">
        <v>76</v>
      </c>
      <c r="C58" s="28"/>
      <c r="D58" s="46" t="s">
        <v>78</v>
      </c>
      <c r="E58" s="39">
        <v>7237095.2902423916</v>
      </c>
      <c r="F58" s="44">
        <v>2042</v>
      </c>
      <c r="G58" s="47">
        <v>789548.67901189998</v>
      </c>
      <c r="H58" s="39">
        <v>0</v>
      </c>
      <c r="I58" s="36">
        <v>0</v>
      </c>
      <c r="J58" s="36">
        <v>0</v>
      </c>
      <c r="K58" s="34"/>
    </row>
    <row r="59" spans="2:11" s="2" customFormat="1" ht="13.5" thickBot="1">
      <c r="B59" s="23" t="s">
        <v>21</v>
      </c>
      <c r="C59" s="24"/>
      <c r="D59" s="46"/>
      <c r="E59" s="26">
        <v>0</v>
      </c>
      <c r="F59" s="40"/>
      <c r="G59" s="26">
        <v>0</v>
      </c>
      <c r="H59" s="41">
        <v>0</v>
      </c>
      <c r="I59" s="26">
        <v>0</v>
      </c>
      <c r="J59" s="26">
        <v>0</v>
      </c>
    </row>
    <row r="60" spans="2:11" s="2" customFormat="1" ht="13.5" thickBot="1">
      <c r="B60" s="23" t="s">
        <v>45</v>
      </c>
      <c r="C60" s="24"/>
      <c r="D60" s="25"/>
      <c r="E60" s="26">
        <v>0</v>
      </c>
      <c r="F60" s="40"/>
      <c r="G60" s="26">
        <v>0</v>
      </c>
      <c r="H60" s="41">
        <v>0</v>
      </c>
      <c r="I60" s="26">
        <v>0</v>
      </c>
      <c r="J60" s="26">
        <v>0</v>
      </c>
    </row>
    <row r="61" spans="2:11" s="2" customFormat="1" ht="13.5" thickBot="1">
      <c r="B61" s="23" t="s">
        <v>17</v>
      </c>
      <c r="C61" s="24"/>
      <c r="D61" s="25"/>
      <c r="E61" s="26">
        <f>E62+E64+E65</f>
        <v>16126519.778990101</v>
      </c>
      <c r="F61" s="40"/>
      <c r="G61" s="26">
        <f>G62+G64+G65</f>
        <v>0</v>
      </c>
      <c r="H61" s="41">
        <f>H62+H64+H65</f>
        <v>0</v>
      </c>
      <c r="I61" s="26">
        <f>I62+I64+I65</f>
        <v>0</v>
      </c>
      <c r="J61" s="26">
        <f>J62+J64+J65</f>
        <v>0</v>
      </c>
    </row>
    <row r="62" spans="2:11" s="2" customFormat="1" ht="13.5" customHeight="1">
      <c r="B62" s="27" t="s">
        <v>43</v>
      </c>
      <c r="C62" s="28"/>
      <c r="D62" s="35"/>
      <c r="E62" s="30">
        <f>SUM(E63:E63)</f>
        <v>16126519.778990101</v>
      </c>
      <c r="F62" s="31"/>
      <c r="G62" s="30">
        <f>SUM(G63:G63)</f>
        <v>0</v>
      </c>
      <c r="H62" s="33">
        <f>SUM(H63:H63)</f>
        <v>0</v>
      </c>
      <c r="I62" s="30">
        <f>SUM(I63:I63)</f>
        <v>0</v>
      </c>
      <c r="J62" s="30">
        <f>SUM(J63:J63)</f>
        <v>0</v>
      </c>
      <c r="K62" s="34"/>
    </row>
    <row r="63" spans="2:11" s="2" customFormat="1" ht="13.5" customHeight="1">
      <c r="B63" s="27"/>
      <c r="C63" s="28" t="s">
        <v>18</v>
      </c>
      <c r="D63" s="35" t="s">
        <v>28</v>
      </c>
      <c r="E63" s="36">
        <v>16126519.778990101</v>
      </c>
      <c r="F63" s="37">
        <v>2031</v>
      </c>
      <c r="G63" s="36">
        <v>0</v>
      </c>
      <c r="H63" s="39">
        <v>0</v>
      </c>
      <c r="I63" s="36">
        <v>0</v>
      </c>
      <c r="J63" s="36">
        <v>0</v>
      </c>
      <c r="K63" s="34"/>
    </row>
    <row r="64" spans="2:11" s="2" customFormat="1" ht="13.5" customHeight="1">
      <c r="B64" s="27" t="s">
        <v>44</v>
      </c>
      <c r="C64" s="28"/>
      <c r="D64" s="35"/>
      <c r="E64" s="30">
        <v>0</v>
      </c>
      <c r="F64" s="42"/>
      <c r="G64" s="30">
        <v>0</v>
      </c>
      <c r="H64" s="42">
        <v>0</v>
      </c>
      <c r="I64" s="30">
        <v>0</v>
      </c>
      <c r="J64" s="30">
        <v>0</v>
      </c>
      <c r="K64" s="34"/>
    </row>
    <row r="65" spans="2:11" s="2" customFormat="1" ht="13.5" customHeight="1" thickBot="1">
      <c r="B65" s="27" t="s">
        <v>21</v>
      </c>
      <c r="C65" s="28"/>
      <c r="D65" s="35"/>
      <c r="E65" s="36">
        <v>0</v>
      </c>
      <c r="F65" s="38">
        <v>0</v>
      </c>
      <c r="G65" s="36">
        <v>0</v>
      </c>
      <c r="H65" s="39">
        <v>0</v>
      </c>
      <c r="I65" s="36">
        <v>0</v>
      </c>
      <c r="J65" s="36">
        <v>0</v>
      </c>
      <c r="K65" s="34"/>
    </row>
    <row r="66" spans="2:11" s="2" customFormat="1" ht="13.5" thickBot="1">
      <c r="B66" s="23" t="s">
        <v>19</v>
      </c>
      <c r="C66" s="24"/>
      <c r="D66" s="25"/>
      <c r="E66" s="26">
        <f>E67</f>
        <v>898.62782047021904</v>
      </c>
      <c r="F66" s="40"/>
      <c r="G66" s="26">
        <f t="shared" ref="G66:J66" si="5">G67</f>
        <v>0</v>
      </c>
      <c r="H66" s="41">
        <f t="shared" si="5"/>
        <v>0</v>
      </c>
      <c r="I66" s="26">
        <f t="shared" si="5"/>
        <v>0</v>
      </c>
      <c r="J66" s="26">
        <f t="shared" si="5"/>
        <v>0</v>
      </c>
    </row>
    <row r="67" spans="2:11" s="2" customFormat="1" ht="13.5" customHeight="1" thickBot="1">
      <c r="B67" s="27"/>
      <c r="C67" s="28" t="s">
        <v>20</v>
      </c>
      <c r="D67" s="35" t="s">
        <v>7</v>
      </c>
      <c r="E67" s="36">
        <v>898.62782047021904</v>
      </c>
      <c r="F67" s="38">
        <v>0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thickBot="1">
      <c r="B68" s="23" t="s">
        <v>31</v>
      </c>
      <c r="C68" s="24"/>
      <c r="D68" s="29"/>
      <c r="E68" s="26">
        <f>E69+E74</f>
        <v>383765692.77614641</v>
      </c>
      <c r="F68" s="40"/>
      <c r="G68" s="26">
        <f>SUM(G69,G74)</f>
        <v>0</v>
      </c>
      <c r="H68" s="41">
        <f>SUM(H69,H74)</f>
        <v>1737562.5</v>
      </c>
      <c r="I68" s="26">
        <f>SUM(I69,I74)</f>
        <v>3465018.26731</v>
      </c>
      <c r="J68" s="26">
        <f>SUM(J69,J74)</f>
        <v>3756.7186699999997</v>
      </c>
    </row>
    <row r="69" spans="2:11" s="2" customFormat="1" ht="12.75" customHeight="1">
      <c r="B69" s="27" t="s">
        <v>32</v>
      </c>
      <c r="C69" s="28"/>
      <c r="D69" s="29"/>
      <c r="E69" s="33">
        <f>E70+E73</f>
        <v>29616693.75</v>
      </c>
      <c r="F69" s="32"/>
      <c r="G69" s="49">
        <f>G70+G73</f>
        <v>0</v>
      </c>
      <c r="H69" s="33">
        <f>H70+H73</f>
        <v>1737562.5</v>
      </c>
      <c r="I69" s="30">
        <f>I70+I73</f>
        <v>533750.35468999995</v>
      </c>
      <c r="J69" s="30">
        <f>J70+J73</f>
        <v>3447.4465399999999</v>
      </c>
      <c r="K69" s="34"/>
    </row>
    <row r="70" spans="2:11" s="2" customFormat="1" ht="12.75" customHeight="1">
      <c r="B70" s="27" t="s">
        <v>33</v>
      </c>
      <c r="C70" s="28"/>
      <c r="D70" s="35"/>
      <c r="E70" s="33">
        <f>SUM(E71:E72)</f>
        <v>29616693.75</v>
      </c>
      <c r="F70" s="30"/>
      <c r="G70" s="33">
        <f>SUM(G71:G72)</f>
        <v>0</v>
      </c>
      <c r="H70" s="33">
        <f>SUM(H71:H72)</f>
        <v>1737562.5</v>
      </c>
      <c r="I70" s="33">
        <f>SUM(I71:I72)</f>
        <v>533750.35468999995</v>
      </c>
      <c r="J70" s="33">
        <f>SUM(J71:J72)</f>
        <v>3447.4465399999999</v>
      </c>
      <c r="K70" s="34"/>
    </row>
    <row r="71" spans="2:11" s="2" customFormat="1" ht="12.75" customHeight="1">
      <c r="B71" s="27"/>
      <c r="C71" s="28" t="s">
        <v>49</v>
      </c>
      <c r="D71" s="35" t="s">
        <v>28</v>
      </c>
      <c r="E71" s="39">
        <v>29392031.25</v>
      </c>
      <c r="F71" s="37">
        <v>2026</v>
      </c>
      <c r="G71" s="39">
        <v>0</v>
      </c>
      <c r="H71" s="39">
        <v>1737562.5</v>
      </c>
      <c r="I71" s="36">
        <v>495205.3125</v>
      </c>
      <c r="J71" s="36">
        <v>3447.4465399999999</v>
      </c>
      <c r="K71" s="34"/>
    </row>
    <row r="72" spans="2:11" s="2" customFormat="1" ht="12.75" customHeight="1">
      <c r="B72" s="27"/>
      <c r="C72" s="28" t="s">
        <v>77</v>
      </c>
      <c r="D72" s="35" t="s">
        <v>7</v>
      </c>
      <c r="E72" s="39">
        <v>224662.5</v>
      </c>
      <c r="F72" s="37">
        <v>2023</v>
      </c>
      <c r="G72" s="39">
        <v>0</v>
      </c>
      <c r="H72" s="39">
        <v>0</v>
      </c>
      <c r="I72" s="36">
        <v>38545.04219</v>
      </c>
      <c r="J72" s="36">
        <v>0</v>
      </c>
      <c r="K72" s="34"/>
    </row>
    <row r="73" spans="2:11" s="2" customFormat="1" ht="12.75" customHeight="1">
      <c r="B73" s="27" t="s">
        <v>34</v>
      </c>
      <c r="C73" s="28"/>
      <c r="D73" s="35"/>
      <c r="E73" s="33">
        <v>0</v>
      </c>
      <c r="F73" s="30"/>
      <c r="G73" s="33">
        <v>0</v>
      </c>
      <c r="H73" s="33">
        <v>0</v>
      </c>
      <c r="I73" s="30">
        <v>0</v>
      </c>
      <c r="J73" s="30">
        <v>0</v>
      </c>
      <c r="K73" s="34"/>
    </row>
    <row r="74" spans="2:11" s="2" customFormat="1" ht="12.75" customHeight="1">
      <c r="B74" s="27" t="s">
        <v>35</v>
      </c>
      <c r="C74" s="28"/>
      <c r="D74" s="35"/>
      <c r="E74" s="33">
        <f>SUM(E75:E77)</f>
        <v>354148999.02614641</v>
      </c>
      <c r="F74" s="30"/>
      <c r="G74" s="33">
        <f>SUM(G75:G77)</f>
        <v>0</v>
      </c>
      <c r="H74" s="33">
        <f>SUM(H75:H77)</f>
        <v>0</v>
      </c>
      <c r="I74" s="33">
        <f>SUM(I75:I77)</f>
        <v>2931267.9126200001</v>
      </c>
      <c r="J74" s="33">
        <f>SUM(J75:J77)</f>
        <v>309.27213</v>
      </c>
      <c r="K74" s="34"/>
    </row>
    <row r="75" spans="2:11" s="2" customFormat="1" ht="12.75" customHeight="1">
      <c r="B75" s="27"/>
      <c r="C75" s="28" t="s">
        <v>80</v>
      </c>
      <c r="D75" s="35" t="s">
        <v>28</v>
      </c>
      <c r="E75" s="39">
        <v>150921614.32106641</v>
      </c>
      <c r="F75" s="37">
        <v>2025</v>
      </c>
      <c r="G75" s="39">
        <v>0</v>
      </c>
      <c r="H75" s="39">
        <v>0</v>
      </c>
      <c r="I75" s="36">
        <v>0</v>
      </c>
      <c r="J75" s="36">
        <v>0</v>
      </c>
      <c r="K75" s="34"/>
    </row>
    <row r="76" spans="2:11" s="2" customFormat="1" ht="12.75" customHeight="1">
      <c r="B76" s="27"/>
      <c r="C76" s="28" t="s">
        <v>81</v>
      </c>
      <c r="D76" s="35" t="s">
        <v>28</v>
      </c>
      <c r="E76" s="39">
        <v>107871536.19258</v>
      </c>
      <c r="F76" s="37">
        <v>2027</v>
      </c>
      <c r="G76" s="39">
        <v>0</v>
      </c>
      <c r="H76" s="39">
        <v>0</v>
      </c>
      <c r="I76" s="36">
        <v>0</v>
      </c>
      <c r="J76" s="36">
        <v>0</v>
      </c>
      <c r="K76" s="34"/>
    </row>
    <row r="77" spans="2:11" s="2" customFormat="1" ht="12.75" customHeight="1" thickBot="1">
      <c r="B77" s="27"/>
      <c r="C77" s="28" t="s">
        <v>82</v>
      </c>
      <c r="D77" s="46" t="s">
        <v>28</v>
      </c>
      <c r="E77" s="39">
        <v>95355848.512500003</v>
      </c>
      <c r="F77" s="50">
        <v>2029</v>
      </c>
      <c r="G77" s="51">
        <v>0</v>
      </c>
      <c r="H77" s="39">
        <v>0</v>
      </c>
      <c r="I77" s="36">
        <v>2931267.9126200001</v>
      </c>
      <c r="J77" s="36">
        <v>309.27213</v>
      </c>
      <c r="K77" s="34"/>
    </row>
    <row r="78" spans="2:11" s="2" customFormat="1" ht="13.5" thickBot="1">
      <c r="B78" s="23" t="s">
        <v>36</v>
      </c>
      <c r="C78" s="24"/>
      <c r="D78" s="46"/>
      <c r="E78" s="52"/>
      <c r="F78" s="53"/>
      <c r="G78" s="52"/>
      <c r="H78" s="53"/>
      <c r="I78" s="52"/>
      <c r="J78" s="52"/>
    </row>
    <row r="79" spans="2:11" s="2" customFormat="1" ht="13.5" thickBot="1">
      <c r="B79" s="23" t="s">
        <v>21</v>
      </c>
      <c r="C79" s="24"/>
      <c r="D79" s="25"/>
      <c r="E79" s="36"/>
      <c r="F79" s="38"/>
      <c r="G79" s="36"/>
      <c r="H79" s="38"/>
      <c r="I79" s="36"/>
      <c r="J79" s="36"/>
    </row>
    <row r="80" spans="2:11" s="2" customFormat="1" ht="13.5" thickBot="1">
      <c r="B80" s="23" t="s">
        <v>39</v>
      </c>
      <c r="C80" s="24"/>
      <c r="D80" s="25" t="s">
        <v>22</v>
      </c>
      <c r="E80" s="26">
        <f>E68+E66+E61+E60+E59+E47+E46+E24+E7</f>
        <v>519782716.8066439</v>
      </c>
      <c r="F80" s="40"/>
      <c r="G80" s="26">
        <f>G68+G66+G61+G60+G59+G47+G46+G24+G7</f>
        <v>6056834.5394756217</v>
      </c>
      <c r="H80" s="41">
        <f>H68+H66+H61+H60+H59+H47+H46+H24+H7</f>
        <v>4457715.2065099999</v>
      </c>
      <c r="I80" s="26">
        <f>I68+I66+I61+I60+I59+I47+I46+I24+I7</f>
        <v>3965180.8669105996</v>
      </c>
      <c r="J80" s="26">
        <f>J68+J66+J61+J60+J59+J47+J46+J24+J7</f>
        <v>31969.972369399995</v>
      </c>
      <c r="K80" s="54"/>
    </row>
    <row r="81" spans="2:11" s="2" customFormat="1" ht="13.5" thickBot="1">
      <c r="B81" s="23" t="s">
        <v>23</v>
      </c>
      <c r="C81" s="24"/>
      <c r="D81" s="25"/>
      <c r="E81" s="52"/>
      <c r="F81" s="53"/>
      <c r="G81" s="52"/>
      <c r="H81" s="55"/>
      <c r="I81" s="55"/>
      <c r="J81" s="55"/>
    </row>
    <row r="82" spans="2:11" s="2" customFormat="1">
      <c r="B82" s="56" t="s">
        <v>24</v>
      </c>
      <c r="C82" s="57"/>
      <c r="D82" s="29" t="s">
        <v>7</v>
      </c>
      <c r="E82" s="58"/>
      <c r="F82" s="59"/>
      <c r="G82" s="58"/>
      <c r="H82" s="60"/>
      <c r="I82" s="58"/>
      <c r="J82" s="58"/>
    </row>
    <row r="83" spans="2:11" s="2" customFormat="1">
      <c r="B83" s="61" t="s">
        <v>11</v>
      </c>
      <c r="C83" s="62"/>
      <c r="D83" s="35" t="s">
        <v>7</v>
      </c>
      <c r="E83" s="63"/>
      <c r="F83" s="64"/>
      <c r="G83" s="63"/>
      <c r="H83" s="65"/>
      <c r="I83" s="63"/>
      <c r="J83" s="63"/>
      <c r="K83" s="34"/>
    </row>
    <row r="84" spans="2:11" s="2" customFormat="1">
      <c r="B84" s="61" t="s">
        <v>25</v>
      </c>
      <c r="C84" s="62"/>
      <c r="D84" s="35" t="s">
        <v>7</v>
      </c>
      <c r="E84" s="63"/>
      <c r="F84" s="64"/>
      <c r="G84" s="63"/>
      <c r="H84" s="65"/>
      <c r="I84" s="63"/>
      <c r="J84" s="63"/>
      <c r="K84" s="66"/>
    </row>
    <row r="85" spans="2:11" s="2" customFormat="1" ht="13.5" thickBot="1">
      <c r="B85" s="67" t="s">
        <v>21</v>
      </c>
      <c r="C85" s="68"/>
      <c r="D85" s="46" t="s">
        <v>7</v>
      </c>
      <c r="E85" s="69"/>
      <c r="F85" s="70"/>
      <c r="G85" s="69"/>
      <c r="H85" s="71"/>
      <c r="I85" s="69"/>
      <c r="J85" s="69"/>
      <c r="K85" s="6"/>
    </row>
    <row r="86" spans="2:11" s="2" customFormat="1" ht="12.75" customHeight="1">
      <c r="B86" s="28"/>
      <c r="C86" s="28"/>
      <c r="D86" s="72"/>
      <c r="E86" s="6"/>
      <c r="F86" s="6"/>
      <c r="G86" s="6"/>
      <c r="H86" s="6"/>
      <c r="I86" s="6"/>
      <c r="J86" s="6"/>
      <c r="K86" s="73"/>
    </row>
    <row r="87" spans="2:11" s="2" customFormat="1" ht="12.75" customHeight="1">
      <c r="B87" s="2" t="s">
        <v>87</v>
      </c>
      <c r="C87" s="28"/>
      <c r="D87" s="74"/>
      <c r="E87" s="34"/>
      <c r="F87" s="34"/>
      <c r="G87" s="34"/>
      <c r="H87" s="34"/>
      <c r="I87" s="34"/>
      <c r="J87" s="34"/>
    </row>
    <row r="88" spans="2:11" s="2" customFormat="1" ht="12.75" customHeight="1">
      <c r="B88" s="75" t="s">
        <v>93</v>
      </c>
    </row>
    <row r="89" spans="2:11" s="2" customFormat="1" ht="12.75" customHeight="1">
      <c r="B89" s="2" t="s">
        <v>48</v>
      </c>
      <c r="C89" s="75"/>
      <c r="D89" s="76"/>
      <c r="E89" s="77"/>
      <c r="F89" s="77"/>
      <c r="G89" s="77"/>
      <c r="H89" s="77"/>
      <c r="I89" s="77"/>
      <c r="J89" s="77"/>
    </row>
    <row r="90" spans="2:11" s="2" customFormat="1" ht="12.75" customHeight="1">
      <c r="B90" s="75" t="s">
        <v>94</v>
      </c>
      <c r="C90" s="75"/>
      <c r="D90" s="78"/>
      <c r="E90" s="78"/>
      <c r="F90" s="78"/>
      <c r="G90" s="78"/>
      <c r="H90" s="78"/>
      <c r="I90" s="79"/>
      <c r="J90" s="78"/>
      <c r="K90" s="80"/>
    </row>
    <row r="91" spans="2:11" s="2" customFormat="1">
      <c r="C91" s="2" t="s">
        <v>95</v>
      </c>
      <c r="D91" s="80"/>
      <c r="E91" s="81"/>
      <c r="F91" s="81"/>
      <c r="G91" s="81"/>
      <c r="H91" s="82"/>
      <c r="I91" s="82"/>
      <c r="J91" s="82"/>
      <c r="K91" s="83"/>
    </row>
    <row r="92" spans="2:11" s="2" customFormat="1">
      <c r="B92" s="84"/>
      <c r="D92" s="80"/>
      <c r="E92" s="82"/>
      <c r="F92" s="82"/>
      <c r="G92" s="82"/>
      <c r="H92" s="82"/>
      <c r="I92" s="85"/>
      <c r="J92" s="85"/>
      <c r="K92" s="86"/>
    </row>
    <row r="93" spans="2:11" s="2" customFormat="1">
      <c r="B93" s="84"/>
      <c r="E93" s="87"/>
      <c r="F93" s="87"/>
      <c r="G93" s="87"/>
      <c r="H93" s="87"/>
      <c r="I93" s="87"/>
      <c r="J93" s="88"/>
      <c r="K93" s="80"/>
    </row>
    <row r="94" spans="2:11" s="2" customFormat="1">
      <c r="E94" s="89"/>
      <c r="F94" s="89"/>
      <c r="G94" s="89"/>
      <c r="H94" s="87"/>
      <c r="I94" s="90"/>
      <c r="J94" s="91"/>
      <c r="K94" s="80"/>
    </row>
    <row r="95" spans="2:11" s="2" customFormat="1">
      <c r="E95" s="92"/>
      <c r="F95" s="92"/>
      <c r="G95" s="92"/>
      <c r="H95" s="92"/>
      <c r="I95" s="92"/>
      <c r="J95" s="92"/>
      <c r="K95" s="80"/>
    </row>
    <row r="96" spans="2:11" s="2" customFormat="1">
      <c r="E96" s="92"/>
      <c r="F96" s="92"/>
      <c r="G96" s="92"/>
      <c r="H96" s="93"/>
      <c r="I96" s="94"/>
      <c r="J96" s="95"/>
      <c r="K96" s="80"/>
    </row>
    <row r="97" spans="5:11" s="2" customFormat="1">
      <c r="E97" s="93"/>
      <c r="F97" s="93"/>
      <c r="G97" s="93"/>
      <c r="H97" s="96"/>
      <c r="I97" s="93"/>
      <c r="J97" s="97"/>
      <c r="K97" s="90"/>
    </row>
    <row r="98" spans="5:11" s="2" customFormat="1">
      <c r="E98" s="98"/>
      <c r="F98" s="8"/>
      <c r="G98" s="8"/>
      <c r="K98" s="90"/>
    </row>
    <row r="99" spans="5:11" s="2" customFormat="1">
      <c r="E99" s="8"/>
      <c r="F99" s="8"/>
      <c r="G99" s="8"/>
    </row>
    <row r="100" spans="5:11" s="2" customFormat="1">
      <c r="E100" s="7"/>
      <c r="F100" s="7"/>
      <c r="G100" s="7"/>
    </row>
    <row r="101" spans="5:11" s="2" customFormat="1">
      <c r="E101" s="8"/>
      <c r="F101" s="8"/>
      <c r="G101" s="8"/>
    </row>
    <row r="102" spans="5:11" s="2" customFormat="1">
      <c r="E102" s="8"/>
      <c r="F102" s="8"/>
      <c r="G102" s="8"/>
    </row>
    <row r="103" spans="5:11" s="2" customFormat="1">
      <c r="E103" s="8"/>
      <c r="F103" s="8"/>
      <c r="G103" s="8"/>
    </row>
    <row r="104" spans="5:11" s="2" customFormat="1">
      <c r="E104" s="8"/>
      <c r="F104" s="8"/>
      <c r="G104" s="8"/>
    </row>
    <row r="105" spans="5:11" s="2" customFormat="1">
      <c r="E105" s="8"/>
      <c r="F105" s="8"/>
      <c r="G105" s="8"/>
    </row>
    <row r="106" spans="5:11" s="2" customFormat="1">
      <c r="E106" s="8"/>
      <c r="F106" s="8"/>
      <c r="G106" s="8"/>
    </row>
    <row r="107" spans="5:11" s="2" customFormat="1">
      <c r="E107" s="8"/>
      <c r="F107" s="8"/>
      <c r="G107" s="8"/>
    </row>
    <row r="108" spans="5:11" s="2" customFormat="1">
      <c r="E108" s="8"/>
      <c r="F108" s="8"/>
      <c r="G108" s="8"/>
    </row>
    <row r="109" spans="5:11" s="2" customFormat="1">
      <c r="E109" s="8"/>
      <c r="F109" s="8"/>
      <c r="G109" s="8"/>
    </row>
    <row r="110" spans="5:11" s="2" customFormat="1">
      <c r="E110" s="8"/>
      <c r="F110" s="8"/>
      <c r="G110" s="8"/>
    </row>
    <row r="111" spans="5:11" s="2" customFormat="1">
      <c r="E111" s="8"/>
      <c r="F111" s="8"/>
      <c r="G111" s="8"/>
    </row>
    <row r="112" spans="5:11" s="2" customFormat="1">
      <c r="E112" s="8"/>
      <c r="F112" s="8"/>
      <c r="G112" s="8"/>
    </row>
    <row r="113" spans="5:7" s="2" customFormat="1">
      <c r="E113" s="8"/>
      <c r="F113" s="8"/>
      <c r="G113" s="8"/>
    </row>
    <row r="114" spans="5:7" s="2" customFormat="1">
      <c r="E114" s="8"/>
      <c r="F114" s="8"/>
      <c r="G114" s="8"/>
    </row>
    <row r="115" spans="5:7" s="2" customFormat="1">
      <c r="E115" s="8"/>
      <c r="F115" s="8"/>
      <c r="G115" s="8"/>
    </row>
    <row r="116" spans="5:7" s="2" customFormat="1">
      <c r="E116" s="8"/>
      <c r="F116" s="8"/>
      <c r="G116" s="8"/>
    </row>
    <row r="117" spans="5:7" s="2" customFormat="1">
      <c r="E117" s="8"/>
      <c r="F117" s="8"/>
      <c r="G117" s="8"/>
    </row>
    <row r="118" spans="5:7" s="2" customFormat="1">
      <c r="E118" s="8"/>
      <c r="F118" s="8"/>
      <c r="G118" s="8"/>
    </row>
    <row r="119" spans="5:7" s="2" customFormat="1">
      <c r="E119" s="8"/>
      <c r="F119" s="8"/>
      <c r="G119" s="8"/>
    </row>
    <row r="120" spans="5:7" s="2" customFormat="1">
      <c r="E120" s="8"/>
      <c r="F120" s="8"/>
      <c r="G120" s="8"/>
    </row>
    <row r="121" spans="5:7" s="2" customFormat="1">
      <c r="E121" s="8"/>
      <c r="F121" s="8"/>
      <c r="G121" s="8"/>
    </row>
    <row r="122" spans="5:7" s="2" customFormat="1">
      <c r="E122" s="8"/>
      <c r="F122" s="8"/>
      <c r="G122" s="8"/>
    </row>
    <row r="123" spans="5:7" s="2" customFormat="1">
      <c r="E123" s="8"/>
      <c r="F123" s="8"/>
      <c r="G123" s="8"/>
    </row>
    <row r="124" spans="5:7" s="2" customFormat="1">
      <c r="E124" s="8"/>
      <c r="F124" s="8"/>
      <c r="G124" s="8"/>
    </row>
    <row r="125" spans="5:7" s="2" customFormat="1">
      <c r="E125" s="8"/>
      <c r="F125" s="8"/>
      <c r="G125" s="8"/>
    </row>
    <row r="126" spans="5:7" s="2" customFormat="1">
      <c r="E126" s="8"/>
      <c r="F126" s="8"/>
      <c r="G126" s="8"/>
    </row>
    <row r="127" spans="5:7" s="2" customFormat="1">
      <c r="E127" s="8"/>
      <c r="F127" s="8"/>
      <c r="G127" s="8"/>
    </row>
    <row r="128" spans="5:7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  <row r="310" spans="5:7" s="2" customFormat="1">
      <c r="E310" s="8"/>
      <c r="F310" s="8"/>
      <c r="G310" s="8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6:C46"/>
    <mergeCell ref="B68:C68"/>
    <mergeCell ref="B81:C81"/>
    <mergeCell ref="B78:C78"/>
    <mergeCell ref="B79:C79"/>
    <mergeCell ref="B80:C80"/>
    <mergeCell ref="B47:C47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2023-04-21T13:38:20Z</dcterms:modified>
</cp:coreProperties>
</file>