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3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79" i="28" l="1"/>
  <c r="I73" i="28" l="1"/>
  <c r="J70" i="28"/>
  <c r="I70" i="28"/>
  <c r="H70" i="28"/>
  <c r="E70" i="28"/>
  <c r="J50" i="28"/>
  <c r="H50" i="28"/>
  <c r="J39" i="28"/>
  <c r="I39" i="28"/>
  <c r="H39" i="28"/>
  <c r="E39" i="28"/>
  <c r="J10" i="28"/>
  <c r="I10" i="28"/>
  <c r="H10" i="28"/>
  <c r="J73" i="28" l="1"/>
  <c r="E73" i="28"/>
  <c r="H73" i="28"/>
  <c r="E47" i="28"/>
  <c r="E46" i="28" s="1"/>
  <c r="E25" i="28"/>
  <c r="E50" i="28"/>
  <c r="I50" i="28"/>
  <c r="E33" i="28"/>
  <c r="E8" i="28"/>
  <c r="H8" i="28"/>
  <c r="I8" i="28"/>
  <c r="J8" i="28"/>
  <c r="I33" i="28"/>
  <c r="E69" i="28" l="1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<sst xmlns="http://schemas.openxmlformats.org/spreadsheetml/2006/main" count="148" uniqueCount="94">
  <si>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</si>
  <si>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</si>
  <si>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</si>
  <si>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</si>
  <si>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</si>
  <si>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</si>
  <si>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</si>
  <si>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</si>
  <si>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</si>
  <si>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</si>
  <si>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</si>
  <si>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</si>
  <si>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</si>
  <si>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</si>
  <si>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</si>
  <si>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</si>
  <si>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</si>
  <si>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</si>
  <si>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</si>
  <si>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</si>
  <si>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</si>
  <si>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</si>
  <si>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</si>
  <si>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</si>
  <si>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</si>
  <si>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</si>
  <si>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</si>
  <si>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</si>
  <si>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</si>
  <si>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</si>
  <si>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</si>
  <si>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</si>
  <si>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</si>
  <si>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</si>
  <si>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</si>
  <si>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</si>
  <si>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</si>
  <si>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</si>
  <si>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</si>
  <si>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</si>
  <si>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</si>
  <si>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</si>
  <si>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</si>
  <si>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</si>
  <si>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</si>
  <si>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</si>
  <si>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</si>
  <si>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</si>
  <si>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</si>
  <si>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</si>
  <si>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</si>
  <si>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</si>
  <si>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</si>
  <si>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</si>
  <si>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</si>
  <si>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</si>
  <si>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</si>
  <si>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</si>
  <si>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</si>
  <si>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</si>
  <si>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</si>
  <si>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</si>
  <si>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</si>
  <si>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</si>
  <si>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</si>
  <si>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</si>
  <si>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</si>
  <si>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</si>
  <si>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</si>
  <si>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</si>
  <si>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</si>
  <si>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</si>
  <si>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</si>
  <si>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</si>
  <si>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</si>
  <si>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</si>
  <si>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</si>
  <si>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</si>
  <si>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</si>
  <si>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</si>
  <si>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</si>
  <si>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</si>
  <si>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</si>
  <si>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</si>
  <si>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</si>
  <si>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</si>
  <si>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</si>
  <si>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</si>
  <si>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</si>
  <si>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Etapa MARZO 2024</t>
  </si>
  <si>
    <t>STOCK DE DEUDA AL 31-03-2024</t>
  </si>
  <si>
    <t>(2) Los servicios de la deuda corresponden al período de Enero-Marzo 2024</t>
  </si>
  <si>
    <t>(4) El tipo de cambio utilizado para la conversión de deuda en moneda de origen extranjera a pesos corrientes es el correspondiente al cambio vendedor del Banco Nación del último día hábil del mes 27/03/2024 USD:$ 858</t>
  </si>
  <si>
    <t>EUR:$ 929,5572 KWD:$ 2789,400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</si>
</sst>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9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2851562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35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89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63</v>
      </c>
      <c r="E5" s="12" t="s">
        <v>90</v>
      </c>
      <c r="F5" s="12" t="s">
        <v>60</v>
      </c>
      <c r="G5" s="12" t="s">
        <v>61</v>
      </c>
      <c r="H5" s="13" t="s">
        <v>62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28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5432684.7406298276</v>
      </c>
      <c r="F7" s="26"/>
      <c r="G7" s="26">
        <f>G8+G10</f>
        <v>0</v>
      </c>
      <c r="H7" s="26">
        <f>H8+H10</f>
        <v>1531810.5127399997</v>
      </c>
      <c r="I7" s="26">
        <f>I8+I10</f>
        <v>106786.84612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1052543.9585898281</v>
      </c>
      <c r="F8" s="31"/>
      <c r="G8" s="32">
        <f>SUM(G9:G9)</f>
        <v>0</v>
      </c>
      <c r="H8" s="33">
        <f>SUM(H9:H9)</f>
        <v>38983.109579999997</v>
      </c>
      <c r="I8" s="30">
        <f>SUM(I9:I9)</f>
        <v>15372.938850000002</v>
      </c>
      <c r="J8" s="30">
        <f>SUM(J9:J9)</f>
        <v>0</v>
      </c>
      <c r="K8" s="34"/>
    </row>
    <row r="9" spans="2:11" s="2" customFormat="1" ht="13.5" customHeight="1">
      <c r="B9" s="27"/>
      <c r="C9" s="28" t="s">
        <v>44</v>
      </c>
      <c r="D9" s="35" t="s">
        <v>7</v>
      </c>
      <c r="E9" s="36">
        <v>1052543.9585898281</v>
      </c>
      <c r="F9" s="37">
        <v>2030</v>
      </c>
      <c r="G9" s="36">
        <v>0</v>
      </c>
      <c r="H9" s="38">
        <v>38983.109579999997</v>
      </c>
      <c r="I9" s="36">
        <v>15372.938850000002</v>
      </c>
      <c r="J9" s="39">
        <v>0</v>
      </c>
      <c r="K9" s="34"/>
    </row>
    <row r="10" spans="2:11" s="2" customFormat="1" ht="13.5" customHeight="1">
      <c r="B10" s="27" t="s">
        <v>40</v>
      </c>
      <c r="C10" s="28"/>
      <c r="D10" s="35"/>
      <c r="E10" s="30">
        <f>SUM(E11:E23)</f>
        <v>4380140.78204</v>
      </c>
      <c r="F10" s="31"/>
      <c r="G10" s="30">
        <f>SUM(G11:G23)</f>
        <v>0</v>
      </c>
      <c r="H10" s="30">
        <f>SUM(H11:H23)</f>
        <v>1492827.4031599998</v>
      </c>
      <c r="I10" s="30">
        <f>SUM(I11:I23)</f>
        <v>91413.907269999996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50</v>
      </c>
      <c r="D11" s="35" t="s">
        <v>7</v>
      </c>
      <c r="E11" s="36">
        <v>760348.10759999999</v>
      </c>
      <c r="F11" s="37">
        <v>2026</v>
      </c>
      <c r="G11" s="36">
        <v>0</v>
      </c>
      <c r="H11" s="38">
        <v>70360.08412</v>
      </c>
      <c r="I11" s="36">
        <v>15874.39329</v>
      </c>
      <c r="J11" s="39">
        <v>0</v>
      </c>
      <c r="K11" s="34"/>
    </row>
    <row r="12" spans="2:11" s="2" customFormat="1" ht="13.5" customHeight="1">
      <c r="B12" s="27"/>
      <c r="C12" s="28" t="s">
        <v>51</v>
      </c>
      <c r="D12" s="35" t="s">
        <v>7</v>
      </c>
      <c r="E12" s="36">
        <v>458111.64685000002</v>
      </c>
      <c r="F12" s="37">
        <v>2026</v>
      </c>
      <c r="G12" s="36">
        <v>0</v>
      </c>
      <c r="H12" s="38">
        <v>42392.127609999996</v>
      </c>
      <c r="I12" s="36">
        <v>9564.3618699999988</v>
      </c>
      <c r="J12" s="39">
        <v>0</v>
      </c>
      <c r="K12" s="34"/>
    </row>
    <row r="13" spans="2:11" s="2" customFormat="1" ht="13.5" customHeight="1">
      <c r="B13" s="27"/>
      <c r="C13" s="28" t="s">
        <v>52</v>
      </c>
      <c r="D13" s="35" t="s">
        <v>7</v>
      </c>
      <c r="E13" s="36">
        <v>391264.63148000004</v>
      </c>
      <c r="F13" s="37">
        <v>2026</v>
      </c>
      <c r="G13" s="36">
        <v>0</v>
      </c>
      <c r="H13" s="38">
        <v>36206.327219999999</v>
      </c>
      <c r="I13" s="36">
        <v>8168.7434800000001</v>
      </c>
      <c r="J13" s="39">
        <v>0</v>
      </c>
      <c r="K13" s="34"/>
    </row>
    <row r="14" spans="2:11" s="2" customFormat="1" ht="13.5" customHeight="1">
      <c r="B14" s="27"/>
      <c r="C14" s="28" t="s">
        <v>53</v>
      </c>
      <c r="D14" s="35" t="s">
        <v>7</v>
      </c>
      <c r="E14" s="36">
        <v>667363.17866999994</v>
      </c>
      <c r="F14" s="37">
        <v>2026</v>
      </c>
      <c r="G14" s="36">
        <v>0</v>
      </c>
      <c r="H14" s="38">
        <v>61755.568149999999</v>
      </c>
      <c r="I14" s="36">
        <v>13933.072840000001</v>
      </c>
      <c r="J14" s="39">
        <v>0</v>
      </c>
      <c r="K14" s="34"/>
    </row>
    <row r="15" spans="2:11" s="2" customFormat="1" ht="13.5" customHeight="1">
      <c r="B15" s="27"/>
      <c r="C15" s="28" t="s">
        <v>54</v>
      </c>
      <c r="D15" s="35" t="s">
        <v>7</v>
      </c>
      <c r="E15" s="36">
        <v>368634.40617999999</v>
      </c>
      <c r="F15" s="37">
        <v>2026</v>
      </c>
      <c r="G15" s="36">
        <v>0</v>
      </c>
      <c r="H15" s="38">
        <v>34112.201449999993</v>
      </c>
      <c r="I15" s="36">
        <v>7696.2742300000009</v>
      </c>
      <c r="J15" s="39">
        <v>0</v>
      </c>
      <c r="K15" s="34"/>
    </row>
    <row r="16" spans="2:11" s="2" customFormat="1" ht="13.5" customHeight="1">
      <c r="B16" s="27"/>
      <c r="C16" s="28" t="s">
        <v>59</v>
      </c>
      <c r="D16" s="35" t="s">
        <v>7</v>
      </c>
      <c r="E16" s="36">
        <v>626966.43389999995</v>
      </c>
      <c r="F16" s="37">
        <v>2026</v>
      </c>
      <c r="G16" s="36">
        <v>0</v>
      </c>
      <c r="H16" s="38">
        <v>50177.200250000002</v>
      </c>
      <c r="I16" s="36">
        <v>13285.033810000001</v>
      </c>
      <c r="J16" s="39">
        <v>0</v>
      </c>
      <c r="K16" s="34"/>
    </row>
    <row r="17" spans="2:11" s="2" customFormat="1" ht="13.5" customHeight="1">
      <c r="B17" s="27"/>
      <c r="C17" s="28" t="s">
        <v>64</v>
      </c>
      <c r="D17" s="35" t="s">
        <v>7</v>
      </c>
      <c r="E17" s="36">
        <v>143952.03935000001</v>
      </c>
      <c r="F17" s="37">
        <v>2027</v>
      </c>
      <c r="G17" s="36">
        <v>0</v>
      </c>
      <c r="H17" s="38">
        <v>10396.75533</v>
      </c>
      <c r="I17" s="36">
        <v>2966.8974500000004</v>
      </c>
      <c r="J17" s="39">
        <v>0</v>
      </c>
      <c r="K17" s="34"/>
    </row>
    <row r="18" spans="2:11" s="2" customFormat="1" ht="13.5" customHeight="1">
      <c r="B18" s="27"/>
      <c r="C18" s="28" t="s">
        <v>65</v>
      </c>
      <c r="D18" s="35" t="s">
        <v>7</v>
      </c>
      <c r="E18" s="36">
        <v>117001.84576000001</v>
      </c>
      <c r="F18" s="37">
        <v>2027</v>
      </c>
      <c r="G18" s="36">
        <v>0</v>
      </c>
      <c r="H18" s="38">
        <v>8450.3114500000011</v>
      </c>
      <c r="I18" s="36">
        <v>2411.44535</v>
      </c>
      <c r="J18" s="39">
        <v>0</v>
      </c>
      <c r="K18" s="34"/>
    </row>
    <row r="19" spans="2:11" s="2" customFormat="1" ht="13.5" customHeight="1">
      <c r="B19" s="27"/>
      <c r="C19" s="28" t="s">
        <v>66</v>
      </c>
      <c r="D19" s="35" t="s">
        <v>7</v>
      </c>
      <c r="E19" s="36">
        <v>212748.14997</v>
      </c>
      <c r="F19" s="37">
        <v>2027</v>
      </c>
      <c r="G19" s="36">
        <v>0</v>
      </c>
      <c r="H19" s="38">
        <v>15365.468070000001</v>
      </c>
      <c r="I19" s="36">
        <v>4384.8072199999997</v>
      </c>
      <c r="J19" s="39">
        <v>0</v>
      </c>
      <c r="K19" s="34"/>
    </row>
    <row r="20" spans="2:11" s="2" customFormat="1" ht="13.5" customHeight="1">
      <c r="B20" s="27"/>
      <c r="C20" s="28" t="s">
        <v>67</v>
      </c>
      <c r="D20" s="35" t="s">
        <v>7</v>
      </c>
      <c r="E20" s="36">
        <v>157739.24</v>
      </c>
      <c r="F20" s="37">
        <v>2027</v>
      </c>
      <c r="G20" s="36">
        <v>0</v>
      </c>
      <c r="H20" s="38">
        <v>11392.518600000001</v>
      </c>
      <c r="I20" s="36">
        <v>3251.0560399999999</v>
      </c>
      <c r="J20" s="39">
        <v>0</v>
      </c>
      <c r="K20" s="34"/>
    </row>
    <row r="21" spans="2:11" s="2" customFormat="1" ht="13.5" customHeight="1">
      <c r="B21" s="27"/>
      <c r="C21" s="28" t="s">
        <v>68</v>
      </c>
      <c r="D21" s="35" t="s">
        <v>7</v>
      </c>
      <c r="E21" s="36">
        <v>463135.44107999996</v>
      </c>
      <c r="F21" s="37">
        <v>2027</v>
      </c>
      <c r="G21" s="36">
        <v>0</v>
      </c>
      <c r="H21" s="38">
        <v>33449.375829999997</v>
      </c>
      <c r="I21" s="36">
        <v>9545.3691500000004</v>
      </c>
      <c r="J21" s="39">
        <v>0</v>
      </c>
      <c r="K21" s="34"/>
    </row>
    <row r="22" spans="2:11" s="2" customFormat="1" ht="13.5" customHeight="1">
      <c r="B22" s="27"/>
      <c r="C22" s="28" t="s">
        <v>70</v>
      </c>
      <c r="D22" s="35" t="s">
        <v>7</v>
      </c>
      <c r="E22" s="36">
        <v>0</v>
      </c>
      <c r="F22" s="37">
        <v>2023</v>
      </c>
      <c r="G22" s="36">
        <v>0</v>
      </c>
      <c r="H22" s="38">
        <v>1117063.1024799997</v>
      </c>
      <c r="I22" s="36">
        <v>88.752960000000002</v>
      </c>
      <c r="J22" s="39">
        <v>0</v>
      </c>
      <c r="K22" s="34"/>
    </row>
    <row r="23" spans="2:11" s="2" customFormat="1" ht="13.5" customHeight="1" thickBot="1">
      <c r="B23" s="27"/>
      <c r="C23" s="28" t="s">
        <v>71</v>
      </c>
      <c r="D23" s="35" t="s">
        <v>7</v>
      </c>
      <c r="E23" s="36">
        <v>12875.6612</v>
      </c>
      <c r="F23" s="37">
        <v>2026</v>
      </c>
      <c r="G23" s="36">
        <v>0</v>
      </c>
      <c r="H23" s="38">
        <v>1706.3626000000002</v>
      </c>
      <c r="I23" s="36">
        <v>243.69958</v>
      </c>
      <c r="J23" s="39">
        <v>0</v>
      </c>
      <c r="K23" s="34"/>
    </row>
    <row r="24" spans="2:11" s="2" customFormat="1" ht="13.5" thickBot="1">
      <c r="B24" s="23" t="s">
        <v>39</v>
      </c>
      <c r="C24" s="24"/>
      <c r="D24" s="25"/>
      <c r="E24" s="26">
        <f>E25+E33+E39</f>
        <v>252837264.95848697</v>
      </c>
      <c r="F24" s="40"/>
      <c r="G24" s="26">
        <f>G25+G33+G39</f>
        <v>0</v>
      </c>
      <c r="H24" s="41">
        <f>H25+H33+H39</f>
        <v>4105095.4824899998</v>
      </c>
      <c r="I24" s="26">
        <f>I25+I33+I39</f>
        <v>2672497.4603500003</v>
      </c>
      <c r="J24" s="26">
        <f>J25+J33+J39</f>
        <v>16898.175520000001</v>
      </c>
    </row>
    <row r="25" spans="2:11" s="2" customFormat="1" ht="13.5" customHeight="1">
      <c r="B25" s="27" t="s">
        <v>41</v>
      </c>
      <c r="C25" s="28"/>
      <c r="D25" s="29"/>
      <c r="E25" s="33">
        <f>SUM(E26:E32)</f>
        <v>37011647.97436697</v>
      </c>
      <c r="F25" s="42"/>
      <c r="G25" s="32">
        <f>SUM(G26:G32)</f>
        <v>0</v>
      </c>
      <c r="H25" s="33">
        <f>SUM(H26:H32)</f>
        <v>1151125.41967</v>
      </c>
      <c r="I25" s="33">
        <f>SUM(I26:I32)</f>
        <v>1022465.0303700001</v>
      </c>
      <c r="J25" s="33">
        <f>SUM(J26:J32)</f>
        <v>6033.2574299999997</v>
      </c>
      <c r="K25" s="34"/>
    </row>
    <row r="26" spans="2:11" s="2" customFormat="1" ht="13.5" customHeight="1">
      <c r="B26" s="27"/>
      <c r="C26" s="43" t="s">
        <v>8</v>
      </c>
      <c r="D26" s="35" t="s">
        <v>26</v>
      </c>
      <c r="E26" s="39">
        <v>1187359.0539469658</v>
      </c>
      <c r="F26" s="44">
        <v>2025</v>
      </c>
      <c r="G26" s="36">
        <v>0</v>
      </c>
      <c r="H26" s="39">
        <v>223916.40565</v>
      </c>
      <c r="I26" s="39">
        <v>17004.975260000003</v>
      </c>
      <c r="J26" s="39">
        <v>5853.81459</v>
      </c>
      <c r="K26" s="34"/>
    </row>
    <row r="27" spans="2:11" s="2" customFormat="1" ht="13.5" customHeight="1">
      <c r="B27" s="27"/>
      <c r="C27" s="43" t="s">
        <v>9</v>
      </c>
      <c r="D27" s="35" t="s">
        <v>26</v>
      </c>
      <c r="E27" s="39">
        <v>61178.600339999997</v>
      </c>
      <c r="F27" s="44">
        <v>2025</v>
      </c>
      <c r="G27" s="36">
        <v>0</v>
      </c>
      <c r="H27" s="39">
        <v>11594.466879999998</v>
      </c>
      <c r="I27" s="39">
        <v>717.77980000000002</v>
      </c>
      <c r="J27" s="39">
        <v>179.44283999999996</v>
      </c>
      <c r="K27" s="34"/>
    </row>
    <row r="28" spans="2:11" s="2" customFormat="1" ht="13.5" customHeight="1">
      <c r="B28" s="27"/>
      <c r="C28" s="45" t="s">
        <v>87</v>
      </c>
      <c r="D28" s="35" t="s">
        <v>26</v>
      </c>
      <c r="E28" s="39">
        <v>148157.89560000002</v>
      </c>
      <c r="F28" s="44">
        <v>2024</v>
      </c>
      <c r="G28" s="36">
        <v>0</v>
      </c>
      <c r="H28" s="39">
        <v>0</v>
      </c>
      <c r="I28" s="39">
        <v>0</v>
      </c>
      <c r="J28" s="39">
        <v>0</v>
      </c>
      <c r="K28" s="34"/>
    </row>
    <row r="29" spans="2:11" s="2" customFormat="1" ht="13.5" customHeight="1">
      <c r="B29" s="27"/>
      <c r="C29" s="45" t="s">
        <v>72</v>
      </c>
      <c r="D29" s="35" t="s">
        <v>26</v>
      </c>
      <c r="E29" s="39">
        <v>21997488.950580001</v>
      </c>
      <c r="F29" s="44">
        <v>2035</v>
      </c>
      <c r="G29" s="36">
        <v>0</v>
      </c>
      <c r="H29" s="39">
        <v>915614.54714000004</v>
      </c>
      <c r="I29" s="39">
        <v>657686.67564999999</v>
      </c>
      <c r="J29" s="39">
        <v>0</v>
      </c>
      <c r="K29" s="34"/>
    </row>
    <row r="30" spans="2:11" s="2" customFormat="1" ht="13.5" customHeight="1">
      <c r="B30" s="27"/>
      <c r="C30" s="45" t="s">
        <v>81</v>
      </c>
      <c r="D30" s="35" t="s">
        <v>26</v>
      </c>
      <c r="E30" s="39">
        <v>10653838.86138</v>
      </c>
      <c r="F30" s="44">
        <v>2036</v>
      </c>
      <c r="G30" s="36">
        <v>0</v>
      </c>
      <c r="H30" s="39">
        <v>0</v>
      </c>
      <c r="I30" s="39">
        <v>347055.59966000001</v>
      </c>
      <c r="J30" s="39">
        <v>0</v>
      </c>
      <c r="K30" s="34"/>
    </row>
    <row r="31" spans="2:11" s="2" customFormat="1" ht="13.5" customHeight="1">
      <c r="B31" s="27"/>
      <c r="C31" s="45" t="s">
        <v>85</v>
      </c>
      <c r="D31" s="35" t="s">
        <v>26</v>
      </c>
      <c r="E31" s="39">
        <v>1600642.4576999999</v>
      </c>
      <c r="F31" s="44">
        <v>2042</v>
      </c>
      <c r="G31" s="36">
        <v>0</v>
      </c>
      <c r="H31" s="39">
        <v>0</v>
      </c>
      <c r="I31" s="39">
        <v>0</v>
      </c>
      <c r="J31" s="39">
        <v>0</v>
      </c>
      <c r="K31" s="34"/>
    </row>
    <row r="32" spans="2:11" s="2" customFormat="1" ht="13.5" customHeight="1">
      <c r="B32" s="27"/>
      <c r="C32" s="45" t="s">
        <v>80</v>
      </c>
      <c r="D32" s="35" t="s">
        <v>26</v>
      </c>
      <c r="E32" s="39">
        <v>1362982.1548199998</v>
      </c>
      <c r="F32" s="44">
        <v>2036</v>
      </c>
      <c r="G32" s="36">
        <v>0</v>
      </c>
      <c r="H32" s="39">
        <v>0</v>
      </c>
      <c r="I32" s="39">
        <v>0</v>
      </c>
      <c r="J32" s="39">
        <v>0</v>
      </c>
      <c r="K32" s="34"/>
    </row>
    <row r="33" spans="2:11" s="2" customFormat="1" ht="13.5" customHeight="1">
      <c r="B33" s="27" t="s">
        <v>42</v>
      </c>
      <c r="C33" s="28"/>
      <c r="D33" s="35"/>
      <c r="E33" s="33">
        <f>SUM(E34:E38)</f>
        <v>47590909.3803</v>
      </c>
      <c r="F33" s="42"/>
      <c r="G33" s="30">
        <f>SUM(G34:G38)</f>
        <v>0</v>
      </c>
      <c r="H33" s="33">
        <f>SUM(H34:H38)</f>
        <v>715214.50909000007</v>
      </c>
      <c r="I33" s="30">
        <f>SUM(I34:I38)</f>
        <v>783306.67366000009</v>
      </c>
      <c r="J33" s="30">
        <f>SUM(J34:J38)</f>
        <v>4650.1178899999995</v>
      </c>
      <c r="K33" s="34"/>
    </row>
    <row r="34" spans="2:11" s="2" customFormat="1" ht="13.5" customHeight="1">
      <c r="B34" s="27"/>
      <c r="C34" s="28" t="s">
        <v>27</v>
      </c>
      <c r="D34" s="35" t="s">
        <v>26</v>
      </c>
      <c r="E34" s="39">
        <v>7872692.2817399995</v>
      </c>
      <c r="F34" s="44">
        <v>2038</v>
      </c>
      <c r="G34" s="36">
        <v>0</v>
      </c>
      <c r="H34" s="39">
        <v>0</v>
      </c>
      <c r="I34" s="36">
        <v>0</v>
      </c>
      <c r="J34" s="36">
        <v>0</v>
      </c>
      <c r="K34" s="34"/>
    </row>
    <row r="35" spans="2:11" s="2" customFormat="1" ht="13.5" customHeight="1">
      <c r="B35" s="27"/>
      <c r="C35" s="45" t="s">
        <v>76</v>
      </c>
      <c r="D35" s="35" t="s">
        <v>26</v>
      </c>
      <c r="E35" s="39">
        <v>838007.11566000001</v>
      </c>
      <c r="F35" s="44">
        <v>2045</v>
      </c>
      <c r="G35" s="36">
        <v>0</v>
      </c>
      <c r="H35" s="39">
        <v>0</v>
      </c>
      <c r="I35" s="36">
        <v>0</v>
      </c>
      <c r="J35" s="36">
        <v>0</v>
      </c>
      <c r="K35" s="34"/>
    </row>
    <row r="36" spans="2:11" s="2" customFormat="1" ht="13.5" customHeight="1">
      <c r="B36" s="27"/>
      <c r="C36" s="45" t="s">
        <v>84</v>
      </c>
      <c r="D36" s="35" t="s">
        <v>26</v>
      </c>
      <c r="E36" s="39">
        <v>9427780.4735400006</v>
      </c>
      <c r="F36" s="44">
        <v>2037</v>
      </c>
      <c r="G36" s="36">
        <v>0</v>
      </c>
      <c r="H36" s="39">
        <v>0</v>
      </c>
      <c r="I36" s="36">
        <v>0</v>
      </c>
      <c r="J36" s="36">
        <v>0</v>
      </c>
      <c r="K36" s="34"/>
    </row>
    <row r="37" spans="2:11" s="2" customFormat="1" ht="13.5" customHeight="1">
      <c r="B37" s="27"/>
      <c r="C37" s="45" t="s">
        <v>86</v>
      </c>
      <c r="D37" s="35" t="s">
        <v>26</v>
      </c>
      <c r="E37" s="39">
        <v>8589630.7582799997</v>
      </c>
      <c r="F37" s="44">
        <v>2050</v>
      </c>
      <c r="G37" s="36">
        <v>0</v>
      </c>
      <c r="H37" s="39">
        <v>0</v>
      </c>
      <c r="I37" s="36">
        <v>240335.97234000001</v>
      </c>
      <c r="J37" s="36">
        <v>4650.1178899999995</v>
      </c>
      <c r="K37" s="34"/>
    </row>
    <row r="38" spans="2:11" s="2" customFormat="1" ht="13.5" customHeight="1">
      <c r="B38" s="27"/>
      <c r="C38" s="28" t="s">
        <v>25</v>
      </c>
      <c r="D38" s="35" t="s">
        <v>26</v>
      </c>
      <c r="E38" s="39">
        <v>20862798.751080003</v>
      </c>
      <c r="F38" s="44">
        <v>2038</v>
      </c>
      <c r="G38" s="36">
        <v>0</v>
      </c>
      <c r="H38" s="39">
        <v>715214.50909000007</v>
      </c>
      <c r="I38" s="36">
        <v>542970.70132000011</v>
      </c>
      <c r="J38" s="36">
        <v>0</v>
      </c>
      <c r="K38" s="34"/>
    </row>
    <row r="39" spans="2:11" s="2" customFormat="1" ht="13.5" customHeight="1">
      <c r="B39" s="27" t="s">
        <v>20</v>
      </c>
      <c r="C39" s="28"/>
      <c r="D39" s="35"/>
      <c r="E39" s="33">
        <f>SUM(E40:E44)</f>
        <v>168234707.60382</v>
      </c>
      <c r="F39" s="42"/>
      <c r="G39" s="30">
        <f t="shared" ref="G39:J39" si="0">SUM(G40:G44)</f>
        <v>0</v>
      </c>
      <c r="H39" s="33">
        <f t="shared" si="0"/>
        <v>2238755.5537299998</v>
      </c>
      <c r="I39" s="33">
        <f t="shared" si="0"/>
        <v>866725.75632000004</v>
      </c>
      <c r="J39" s="33">
        <f t="shared" si="0"/>
        <v>6214.8002000000006</v>
      </c>
      <c r="K39" s="34"/>
    </row>
    <row r="40" spans="2:11" s="2" customFormat="1" ht="13.5" customHeight="1">
      <c r="B40" s="27"/>
      <c r="C40" s="28" t="s">
        <v>45</v>
      </c>
      <c r="D40" s="35" t="s">
        <v>26</v>
      </c>
      <c r="E40" s="39">
        <v>21021000.017159998</v>
      </c>
      <c r="F40" s="44">
        <v>2028</v>
      </c>
      <c r="G40" s="36">
        <v>0</v>
      </c>
      <c r="H40" s="39">
        <v>2238755.5537299998</v>
      </c>
      <c r="I40" s="36">
        <v>866725.75632000004</v>
      </c>
      <c r="J40" s="36">
        <v>0</v>
      </c>
      <c r="K40" s="34"/>
    </row>
    <row r="41" spans="2:11" s="2" customFormat="1" ht="13.5" customHeight="1">
      <c r="B41" s="27"/>
      <c r="C41" s="28" t="s">
        <v>82</v>
      </c>
      <c r="D41" s="35" t="s">
        <v>26</v>
      </c>
      <c r="E41" s="39">
        <v>64350000</v>
      </c>
      <c r="F41" s="44">
        <v>2036</v>
      </c>
      <c r="G41" s="36">
        <v>0</v>
      </c>
      <c r="H41" s="39">
        <v>0</v>
      </c>
      <c r="I41" s="36">
        <v>0</v>
      </c>
      <c r="J41" s="36">
        <v>0</v>
      </c>
      <c r="K41" s="34"/>
    </row>
    <row r="42" spans="2:11" s="2" customFormat="1" ht="13.5" customHeight="1">
      <c r="B42" s="27"/>
      <c r="C42" s="28" t="s">
        <v>48</v>
      </c>
      <c r="D42" s="35" t="s">
        <v>26</v>
      </c>
      <c r="E42" s="39">
        <v>21475740</v>
      </c>
      <c r="F42" s="44">
        <v>2025</v>
      </c>
      <c r="G42" s="36">
        <v>0</v>
      </c>
      <c r="H42" s="39">
        <v>0</v>
      </c>
      <c r="I42" s="36">
        <v>0</v>
      </c>
      <c r="J42" s="36">
        <v>0</v>
      </c>
      <c r="K42" s="34"/>
    </row>
    <row r="43" spans="2:11" s="2" customFormat="1" ht="13.5" customHeight="1">
      <c r="B43" s="27"/>
      <c r="C43" s="28" t="s">
        <v>49</v>
      </c>
      <c r="D43" s="35" t="s">
        <v>26</v>
      </c>
      <c r="E43" s="39">
        <v>14311440</v>
      </c>
      <c r="F43" s="44">
        <v>2025</v>
      </c>
      <c r="G43" s="36">
        <v>0</v>
      </c>
      <c r="H43" s="39">
        <v>0</v>
      </c>
      <c r="I43" s="36">
        <v>0</v>
      </c>
      <c r="J43" s="36">
        <v>6214.8002000000006</v>
      </c>
      <c r="K43" s="34"/>
    </row>
    <row r="44" spans="2:11" s="2" customFormat="1" ht="13.5" customHeight="1" thickBot="1">
      <c r="B44" s="27"/>
      <c r="C44" s="28" t="s">
        <v>69</v>
      </c>
      <c r="D44" s="46" t="s">
        <v>26</v>
      </c>
      <c r="E44" s="39">
        <v>47076527.586660005</v>
      </c>
      <c r="F44" s="44">
        <v>2036</v>
      </c>
      <c r="G44" s="47">
        <v>0</v>
      </c>
      <c r="H44" s="39">
        <v>0</v>
      </c>
      <c r="I44" s="36">
        <v>0</v>
      </c>
      <c r="J44" s="36">
        <v>0</v>
      </c>
      <c r="K44" s="34"/>
    </row>
    <row r="45" spans="2:11" s="2" customFormat="1" ht="13.5" thickBot="1">
      <c r="B45" s="23" t="s">
        <v>10</v>
      </c>
      <c r="C45" s="24"/>
      <c r="D45" s="46"/>
      <c r="E45" s="26">
        <v>0</v>
      </c>
      <c r="F45" s="40"/>
      <c r="G45" s="26">
        <v>0</v>
      </c>
      <c r="H45" s="41">
        <v>0</v>
      </c>
      <c r="I45" s="26">
        <v>0</v>
      </c>
      <c r="J45" s="26">
        <v>0</v>
      </c>
    </row>
    <row r="46" spans="2:11" s="2" customFormat="1" ht="13.5" thickBot="1">
      <c r="B46" s="23" t="s">
        <v>38</v>
      </c>
      <c r="C46" s="24"/>
      <c r="D46" s="25"/>
      <c r="E46" s="26">
        <f>E47+E50+E53+E54+E55+E56+E57+E58</f>
        <v>182508106.13829198</v>
      </c>
      <c r="F46" s="40"/>
      <c r="G46" s="26">
        <f>G47+G50+G53+G54+G55+G56+G57+G58</f>
        <v>4268952.2601680001</v>
      </c>
      <c r="H46" s="26">
        <f>H47+H50+H53+H54+H55+H56+H57+H58</f>
        <v>2777365.3100999999</v>
      </c>
      <c r="I46" s="26">
        <f>I47+I50+I53+I54+I55+I56+I57+I58</f>
        <v>176501.71060999998</v>
      </c>
      <c r="J46" s="26">
        <f>J47+J50+J53+J54+J55+J56+J57+J58</f>
        <v>0</v>
      </c>
    </row>
    <row r="47" spans="2:11" s="2" customFormat="1" ht="13.5" customHeight="1">
      <c r="B47" s="27" t="s">
        <v>36</v>
      </c>
      <c r="C47" s="48"/>
      <c r="D47" s="29"/>
      <c r="E47" s="33">
        <f>SUM(E48:E49)</f>
        <v>21938823.192000002</v>
      </c>
      <c r="F47" s="42"/>
      <c r="G47" s="32">
        <f t="shared" ref="G47" si="1">SUM(G48:G49)</f>
        <v>0</v>
      </c>
      <c r="H47" s="33">
        <f t="shared" ref="H47:J47" si="2">SUM(H48:H49)</f>
        <v>0</v>
      </c>
      <c r="I47" s="30">
        <f t="shared" si="2"/>
        <v>0</v>
      </c>
      <c r="J47" s="30">
        <f t="shared" si="2"/>
        <v>0</v>
      </c>
      <c r="K47" s="34"/>
    </row>
    <row r="48" spans="2:11" s="2" customFormat="1" ht="13.5" customHeight="1">
      <c r="B48" s="27"/>
      <c r="C48" s="28" t="s">
        <v>11</v>
      </c>
      <c r="D48" s="35" t="s">
        <v>26</v>
      </c>
      <c r="E48" s="39">
        <v>8418009.5999999996</v>
      </c>
      <c r="F48" s="44">
        <v>2025</v>
      </c>
      <c r="G48" s="36">
        <v>0</v>
      </c>
      <c r="H48" s="39">
        <v>0</v>
      </c>
      <c r="I48" s="36">
        <v>0</v>
      </c>
      <c r="J48" s="36">
        <v>0</v>
      </c>
      <c r="K48" s="34"/>
    </row>
    <row r="49" spans="2:11" s="2" customFormat="1" ht="13.5" customHeight="1">
      <c r="B49" s="27"/>
      <c r="C49" s="28" t="s">
        <v>12</v>
      </c>
      <c r="D49" s="35" t="s">
        <v>26</v>
      </c>
      <c r="E49" s="39">
        <v>13520813.592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4.25" customHeight="1">
      <c r="B50" s="27" t="s">
        <v>13</v>
      </c>
      <c r="C50" s="28"/>
      <c r="D50" s="35"/>
      <c r="E50" s="33">
        <f>SUM(E51:E52)</f>
        <v>8304028.5899999999</v>
      </c>
      <c r="F50" s="42"/>
      <c r="G50" s="30">
        <f t="shared" ref="G50:J50" si="3">SUM(G51:G52)</f>
        <v>0</v>
      </c>
      <c r="H50" s="33">
        <f t="shared" si="3"/>
        <v>0</v>
      </c>
      <c r="I50" s="33">
        <f t="shared" si="3"/>
        <v>0</v>
      </c>
      <c r="J50" s="33">
        <f t="shared" si="3"/>
        <v>0</v>
      </c>
      <c r="K50" s="34"/>
    </row>
    <row r="51" spans="2:11" s="2" customFormat="1" ht="13.5" customHeight="1">
      <c r="B51" s="27"/>
      <c r="C51" s="28" t="s">
        <v>14</v>
      </c>
      <c r="D51" s="35" t="s">
        <v>26</v>
      </c>
      <c r="E51" s="39">
        <v>574275.70200000005</v>
      </c>
      <c r="F51" s="44">
        <v>2025</v>
      </c>
      <c r="G51" s="36">
        <v>0</v>
      </c>
      <c r="H51" s="39">
        <v>0</v>
      </c>
      <c r="I51" s="36">
        <v>0</v>
      </c>
      <c r="J51" s="36">
        <v>0</v>
      </c>
      <c r="K51" s="34"/>
    </row>
    <row r="52" spans="2:11" s="2" customFormat="1" ht="13.5" customHeight="1">
      <c r="B52" s="27"/>
      <c r="C52" s="28" t="s">
        <v>15</v>
      </c>
      <c r="D52" s="35" t="s">
        <v>26</v>
      </c>
      <c r="E52" s="39">
        <v>7729752.8880000003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 t="s">
        <v>56</v>
      </c>
      <c r="C53" s="28"/>
      <c r="D53" s="35" t="s">
        <v>55</v>
      </c>
      <c r="E53" s="39">
        <v>10388344.013670478</v>
      </c>
      <c r="F53" s="44">
        <v>2027</v>
      </c>
      <c r="G53" s="36">
        <v>0</v>
      </c>
      <c r="H53" s="39">
        <v>2057133.8773399999</v>
      </c>
      <c r="I53" s="36">
        <v>87001.74953999999</v>
      </c>
      <c r="J53" s="36">
        <v>0</v>
      </c>
      <c r="K53" s="34"/>
    </row>
    <row r="54" spans="2:11" s="2" customFormat="1" ht="13.5" customHeight="1">
      <c r="B54" s="27" t="s">
        <v>57</v>
      </c>
      <c r="C54" s="28"/>
      <c r="D54" s="35" t="s">
        <v>55</v>
      </c>
      <c r="E54" s="39">
        <v>6381444.2834536685</v>
      </c>
      <c r="F54" s="44">
        <v>2030</v>
      </c>
      <c r="G54" s="36">
        <v>0</v>
      </c>
      <c r="H54" s="39">
        <v>0</v>
      </c>
      <c r="I54" s="36">
        <v>0</v>
      </c>
      <c r="J54" s="36">
        <v>0</v>
      </c>
      <c r="K54" s="34"/>
    </row>
    <row r="55" spans="2:11" s="2" customFormat="1" ht="13.5" customHeight="1">
      <c r="B55" s="27" t="s">
        <v>58</v>
      </c>
      <c r="C55" s="28"/>
      <c r="D55" s="35" t="s">
        <v>55</v>
      </c>
      <c r="E55" s="39">
        <v>48652411.66951479</v>
      </c>
      <c r="F55" s="44">
        <v>2030</v>
      </c>
      <c r="G55" s="36">
        <v>0</v>
      </c>
      <c r="H55" s="39">
        <v>0</v>
      </c>
      <c r="I55" s="36">
        <v>0</v>
      </c>
      <c r="J55" s="36">
        <v>0</v>
      </c>
      <c r="K55" s="34"/>
    </row>
    <row r="56" spans="2:11" s="2" customFormat="1" ht="13.5" customHeight="1">
      <c r="B56" s="27" t="s">
        <v>73</v>
      </c>
      <c r="C56" s="28"/>
      <c r="D56" s="35" t="s">
        <v>55</v>
      </c>
      <c r="E56" s="39">
        <v>46908920.622955248</v>
      </c>
      <c r="F56" s="44">
        <v>2031</v>
      </c>
      <c r="G56" s="36">
        <v>0</v>
      </c>
      <c r="H56" s="39">
        <v>720231.43276</v>
      </c>
      <c r="I56" s="36">
        <v>89499.96106999999</v>
      </c>
      <c r="J56" s="36">
        <v>0</v>
      </c>
      <c r="K56" s="34"/>
    </row>
    <row r="57" spans="2:11" s="2" customFormat="1" ht="13.5" customHeight="1">
      <c r="B57" s="27" t="s">
        <v>74</v>
      </c>
      <c r="C57" s="28"/>
      <c r="D57" s="35" t="s">
        <v>75</v>
      </c>
      <c r="E57" s="39">
        <v>39224010.769369796</v>
      </c>
      <c r="F57" s="44">
        <v>2042</v>
      </c>
      <c r="G57" s="36">
        <v>3588877.5817400003</v>
      </c>
      <c r="H57" s="39">
        <v>0</v>
      </c>
      <c r="I57" s="36">
        <v>0</v>
      </c>
      <c r="J57" s="36">
        <v>0</v>
      </c>
      <c r="K57" s="34"/>
    </row>
    <row r="58" spans="2:11" s="2" customFormat="1" ht="13.5" customHeight="1" thickBot="1">
      <c r="B58" s="27" t="s">
        <v>88</v>
      </c>
      <c r="C58" s="28"/>
      <c r="D58" s="46" t="s">
        <v>75</v>
      </c>
      <c r="E58" s="39">
        <v>710122.99732800003</v>
      </c>
      <c r="F58" s="44">
        <v>2044</v>
      </c>
      <c r="G58" s="36">
        <v>680074.67842799996</v>
      </c>
      <c r="H58" s="39">
        <v>0</v>
      </c>
      <c r="I58" s="36">
        <v>0</v>
      </c>
      <c r="J58" s="36">
        <v>0</v>
      </c>
      <c r="K58" s="34"/>
    </row>
    <row r="59" spans="2:11" s="2" customFormat="1" ht="13.5" thickBot="1">
      <c r="B59" s="23" t="s">
        <v>20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43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16</v>
      </c>
      <c r="C61" s="24"/>
      <c r="D61" s="25"/>
      <c r="E61" s="26">
        <f>E62+E64+E65</f>
        <v>58844835.578100003</v>
      </c>
      <c r="F61" s="40"/>
      <c r="G61" s="26">
        <f>G62+G64+G65</f>
        <v>0</v>
      </c>
      <c r="H61" s="41">
        <f>H62+H64+H65</f>
        <v>0</v>
      </c>
      <c r="I61" s="26">
        <f>I62+I64+I65</f>
        <v>0</v>
      </c>
      <c r="J61" s="26">
        <f>J62+J64+J65</f>
        <v>0</v>
      </c>
    </row>
    <row r="62" spans="2:11" s="2" customFormat="1" ht="13.5" customHeight="1">
      <c r="B62" s="27" t="s">
        <v>41</v>
      </c>
      <c r="C62" s="28"/>
      <c r="D62" s="35"/>
      <c r="E62" s="30">
        <f>SUM(E63:E63)</f>
        <v>58844835.578100003</v>
      </c>
      <c r="F62" s="31"/>
      <c r="G62" s="30">
        <f>SUM(G63:G63)</f>
        <v>0</v>
      </c>
      <c r="H62" s="33">
        <f>SUM(H63:H63)</f>
        <v>0</v>
      </c>
      <c r="I62" s="30">
        <f>SUM(I63:I63)</f>
        <v>0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17</v>
      </c>
      <c r="D63" s="35" t="s">
        <v>26</v>
      </c>
      <c r="E63" s="36">
        <v>58844835.578100003</v>
      </c>
      <c r="F63" s="37">
        <v>2031</v>
      </c>
      <c r="G63" s="36">
        <v>0</v>
      </c>
      <c r="H63" s="39">
        <v>0</v>
      </c>
      <c r="I63" s="36">
        <v>0</v>
      </c>
      <c r="J63" s="36">
        <v>0</v>
      </c>
      <c r="K63" s="34"/>
    </row>
    <row r="64" spans="2:11" s="2" customFormat="1" ht="13.5" customHeight="1">
      <c r="B64" s="27" t="s">
        <v>42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20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18</v>
      </c>
      <c r="C66" s="24"/>
      <c r="D66" s="25"/>
      <c r="E66" s="26">
        <f>E67</f>
        <v>898.62940781357906</v>
      </c>
      <c r="F66" s="40"/>
      <c r="G66" s="26">
        <f t="shared" ref="G66:J66" si="4">G67</f>
        <v>0</v>
      </c>
      <c r="H66" s="41">
        <f t="shared" si="4"/>
        <v>0</v>
      </c>
      <c r="I66" s="26">
        <f t="shared" si="4"/>
        <v>0</v>
      </c>
      <c r="J66" s="26">
        <f t="shared" si="4"/>
        <v>0</v>
      </c>
    </row>
    <row r="67" spans="2:11" s="2" customFormat="1" ht="13.5" customHeight="1" thickBot="1">
      <c r="B67" s="27"/>
      <c r="C67" s="28" t="s">
        <v>19</v>
      </c>
      <c r="D67" s="35" t="s">
        <v>7</v>
      </c>
      <c r="E67" s="36">
        <v>898.62940781357906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29</v>
      </c>
      <c r="C68" s="24"/>
      <c r="D68" s="29"/>
      <c r="E68" s="26">
        <f>E69+E73</f>
        <v>1335780355.363745</v>
      </c>
      <c r="F68" s="40"/>
      <c r="G68" s="26">
        <f>SUM(G69,G73)</f>
        <v>0</v>
      </c>
      <c r="H68" s="41">
        <f>SUM(H69,H73)</f>
        <v>7720781.25</v>
      </c>
      <c r="I68" s="26">
        <f>SUM(I69,I73)</f>
        <v>14600370.38895</v>
      </c>
      <c r="J68" s="26">
        <f>SUM(J69,J73)</f>
        <v>14842.673060000001</v>
      </c>
    </row>
    <row r="69" spans="2:11" s="2" customFormat="1" ht="12.75" customHeight="1">
      <c r="B69" s="27" t="s">
        <v>30</v>
      </c>
      <c r="C69" s="28"/>
      <c r="D69" s="29"/>
      <c r="E69" s="33">
        <f>E70+E72</f>
        <v>88481250</v>
      </c>
      <c r="F69" s="32"/>
      <c r="G69" s="49">
        <f>G70+G72</f>
        <v>0</v>
      </c>
      <c r="H69" s="33">
        <f>H70+H72</f>
        <v>7720781.25</v>
      </c>
      <c r="I69" s="30">
        <f>I70+I72</f>
        <v>1650316.9921899999</v>
      </c>
      <c r="J69" s="30">
        <f>J70+J72</f>
        <v>14510.2183</v>
      </c>
      <c r="K69" s="34"/>
    </row>
    <row r="70" spans="2:11" s="2" customFormat="1" ht="12.75" customHeight="1">
      <c r="B70" s="27" t="s">
        <v>31</v>
      </c>
      <c r="C70" s="28"/>
      <c r="D70" s="35"/>
      <c r="E70" s="33">
        <f>SUM(E71:E71)</f>
        <v>88481250</v>
      </c>
      <c r="F70" s="30"/>
      <c r="G70" s="33">
        <f>SUM(G71:G71)</f>
        <v>0</v>
      </c>
      <c r="H70" s="33">
        <f>SUM(H71:H71)</f>
        <v>7720781.25</v>
      </c>
      <c r="I70" s="33">
        <f>SUM(I71:I71)</f>
        <v>1650316.9921899999</v>
      </c>
      <c r="J70" s="33">
        <f>SUM(J71:J71)</f>
        <v>14510.2183</v>
      </c>
      <c r="K70" s="34"/>
    </row>
    <row r="71" spans="2:11" s="2" customFormat="1" ht="12.75" customHeight="1">
      <c r="B71" s="27"/>
      <c r="C71" s="28" t="s">
        <v>47</v>
      </c>
      <c r="D71" s="35" t="s">
        <v>26</v>
      </c>
      <c r="E71" s="39">
        <v>88481250</v>
      </c>
      <c r="F71" s="37">
        <v>2026</v>
      </c>
      <c r="G71" s="39">
        <v>0</v>
      </c>
      <c r="H71" s="39">
        <v>7720781.25</v>
      </c>
      <c r="I71" s="36">
        <v>1650316.9921899999</v>
      </c>
      <c r="J71" s="36">
        <v>14510.2183</v>
      </c>
      <c r="K71" s="34"/>
    </row>
    <row r="72" spans="2:11" s="2" customFormat="1" ht="12.75" customHeight="1">
      <c r="B72" s="27" t="s">
        <v>32</v>
      </c>
      <c r="C72" s="28"/>
      <c r="D72" s="35"/>
      <c r="E72" s="33">
        <v>0</v>
      </c>
      <c r="F72" s="30"/>
      <c r="G72" s="33">
        <v>0</v>
      </c>
      <c r="H72" s="33">
        <v>0</v>
      </c>
      <c r="I72" s="30">
        <v>0</v>
      </c>
      <c r="J72" s="30">
        <v>0</v>
      </c>
      <c r="K72" s="34"/>
    </row>
    <row r="73" spans="2:11" s="2" customFormat="1" ht="12.75" customHeight="1">
      <c r="B73" s="27" t="s">
        <v>33</v>
      </c>
      <c r="C73" s="28"/>
      <c r="D73" s="35"/>
      <c r="E73" s="33">
        <f>SUM(E74:E76)</f>
        <v>1247299105.363745</v>
      </c>
      <c r="F73" s="30"/>
      <c r="G73" s="33">
        <f>SUM(G74:G76)</f>
        <v>0</v>
      </c>
      <c r="H73" s="33">
        <f>SUM(H74:H76)</f>
        <v>0</v>
      </c>
      <c r="I73" s="33">
        <f>SUM(I74:I76)</f>
        <v>12950053.39676</v>
      </c>
      <c r="J73" s="33">
        <f>SUM(J74:J76)</f>
        <v>332.45476000000002</v>
      </c>
      <c r="K73" s="34"/>
    </row>
    <row r="74" spans="2:11" s="2" customFormat="1" ht="12.75" customHeight="1">
      <c r="B74" s="27"/>
      <c r="C74" s="28" t="s">
        <v>77</v>
      </c>
      <c r="D74" s="35" t="s">
        <v>26</v>
      </c>
      <c r="E74" s="39">
        <v>413037127.09974504</v>
      </c>
      <c r="F74" s="37">
        <v>2025</v>
      </c>
      <c r="G74" s="39">
        <v>0</v>
      </c>
      <c r="H74" s="39">
        <v>0</v>
      </c>
      <c r="I74" s="36">
        <v>0</v>
      </c>
      <c r="J74" s="36">
        <v>0</v>
      </c>
      <c r="K74" s="34"/>
    </row>
    <row r="75" spans="2:11" s="2" customFormat="1" ht="12.75" customHeight="1">
      <c r="B75" s="27"/>
      <c r="C75" s="28" t="s">
        <v>78</v>
      </c>
      <c r="D75" s="35" t="s">
        <v>26</v>
      </c>
      <c r="E75" s="39">
        <v>442819855.764</v>
      </c>
      <c r="F75" s="37">
        <v>2027</v>
      </c>
      <c r="G75" s="39">
        <v>0</v>
      </c>
      <c r="H75" s="39">
        <v>0</v>
      </c>
      <c r="I75" s="36">
        <v>0</v>
      </c>
      <c r="J75" s="36">
        <v>0</v>
      </c>
      <c r="K75" s="34"/>
    </row>
    <row r="76" spans="2:11" s="2" customFormat="1" ht="12.75" customHeight="1" thickBot="1">
      <c r="B76" s="27"/>
      <c r="C76" s="28" t="s">
        <v>79</v>
      </c>
      <c r="D76" s="46" t="s">
        <v>26</v>
      </c>
      <c r="E76" s="39">
        <v>391442122.5</v>
      </c>
      <c r="F76" s="50">
        <v>2029</v>
      </c>
      <c r="G76" s="51">
        <v>0</v>
      </c>
      <c r="H76" s="39">
        <v>0</v>
      </c>
      <c r="I76" s="36">
        <v>12950053.39676</v>
      </c>
      <c r="J76" s="36">
        <v>332.45476000000002</v>
      </c>
      <c r="K76" s="34"/>
    </row>
    <row r="77" spans="2:11" s="2" customFormat="1" ht="13.5" thickBot="1">
      <c r="B77" s="23" t="s">
        <v>34</v>
      </c>
      <c r="C77" s="24"/>
      <c r="D77" s="46"/>
      <c r="E77" s="52"/>
      <c r="F77" s="53"/>
      <c r="G77" s="52"/>
      <c r="H77" s="53"/>
      <c r="I77" s="52"/>
      <c r="J77" s="52"/>
    </row>
    <row r="78" spans="2:11" s="2" customFormat="1" ht="13.5" thickBot="1">
      <c r="B78" s="23" t="s">
        <v>20</v>
      </c>
      <c r="C78" s="24"/>
      <c r="D78" s="25"/>
      <c r="E78" s="36"/>
      <c r="F78" s="38"/>
      <c r="G78" s="36"/>
      <c r="H78" s="38"/>
      <c r="I78" s="36"/>
      <c r="J78" s="36"/>
    </row>
    <row r="79" spans="2:11" s="2" customFormat="1" ht="13.5" thickBot="1">
      <c r="B79" s="23" t="s">
        <v>37</v>
      </c>
      <c r="C79" s="24"/>
      <c r="D79" s="25" t="s">
        <v>21</v>
      </c>
      <c r="E79" s="26">
        <f>E68+E66+E61+E60+E59+E46+E45+E24+E7</f>
        <v>1835404145.4086618</v>
      </c>
      <c r="F79" s="40"/>
      <c r="G79" s="26">
        <f>G68+G66+G61+G60+G59+G46+G45+G24+G7</f>
        <v>4268952.2601680001</v>
      </c>
      <c r="H79" s="41">
        <f>H68+H66+H61+H60+H59+H46+H45+H24+H7</f>
        <v>16135052.555329999</v>
      </c>
      <c r="I79" s="26">
        <f>I68+I66+I61+I60+I59+I46+I45+I24+I7</f>
        <v>17556156.406029999</v>
      </c>
      <c r="J79" s="26">
        <f>J68+J66+J61+J60+J59+J46+J45+J24+J7</f>
        <v>31740.848580000002</v>
      </c>
      <c r="K79" s="54"/>
    </row>
    <row r="80" spans="2:11" s="2" customFormat="1" ht="13.5" thickBot="1">
      <c r="B80" s="23" t="s">
        <v>22</v>
      </c>
      <c r="C80" s="24"/>
      <c r="D80" s="25"/>
      <c r="E80" s="52"/>
      <c r="F80" s="53"/>
      <c r="G80" s="52"/>
      <c r="H80" s="55"/>
      <c r="I80" s="55"/>
      <c r="J80" s="55"/>
    </row>
    <row r="81" spans="2:11" s="2" customFormat="1">
      <c r="B81" s="56" t="s">
        <v>23</v>
      </c>
      <c r="C81" s="57"/>
      <c r="D81" s="29" t="s">
        <v>7</v>
      </c>
      <c r="E81" s="58"/>
      <c r="F81" s="59"/>
      <c r="G81" s="58"/>
      <c r="H81" s="60"/>
      <c r="I81" s="58"/>
      <c r="J81" s="58"/>
    </row>
    <row r="82" spans="2:11" s="2" customFormat="1">
      <c r="B82" s="61" t="s">
        <v>10</v>
      </c>
      <c r="C82" s="62"/>
      <c r="D82" s="35" t="s">
        <v>7</v>
      </c>
      <c r="E82" s="63"/>
      <c r="F82" s="64"/>
      <c r="G82" s="63"/>
      <c r="H82" s="65"/>
      <c r="I82" s="63"/>
      <c r="J82" s="63"/>
      <c r="K82" s="34"/>
    </row>
    <row r="83" spans="2:11" s="2" customFormat="1">
      <c r="B83" s="61" t="s">
        <v>24</v>
      </c>
      <c r="C83" s="62"/>
      <c r="D83" s="35" t="s">
        <v>7</v>
      </c>
      <c r="E83" s="63"/>
      <c r="F83" s="64"/>
      <c r="G83" s="63"/>
      <c r="H83" s="65"/>
      <c r="I83" s="63"/>
      <c r="J83" s="63"/>
      <c r="K83" s="66"/>
    </row>
    <row r="84" spans="2:11" s="2" customFormat="1" ht="13.5" thickBot="1">
      <c r="B84" s="67" t="s">
        <v>20</v>
      </c>
      <c r="C84" s="68"/>
      <c r="D84" s="46" t="s">
        <v>7</v>
      </c>
      <c r="E84" s="69"/>
      <c r="F84" s="70"/>
      <c r="G84" s="69"/>
      <c r="H84" s="71"/>
      <c r="I84" s="69"/>
      <c r="J84" s="69"/>
      <c r="K84" s="6"/>
    </row>
    <row r="85" spans="2:11" s="2" customFormat="1" ht="12.75" customHeight="1">
      <c r="B85" s="28"/>
      <c r="C85" s="28"/>
      <c r="D85" s="72"/>
      <c r="E85" s="6"/>
      <c r="F85" s="6"/>
      <c r="G85" s="6"/>
      <c r="H85" s="6"/>
      <c r="I85" s="6"/>
      <c r="J85" s="6"/>
      <c r="K85" s="73"/>
    </row>
    <row r="86" spans="2:11" s="2" customFormat="1" ht="12.75" customHeight="1">
      <c r="B86" s="2" t="s">
        <v>83</v>
      </c>
      <c r="C86" s="28"/>
      <c r="D86" s="74"/>
      <c r="E86" s="34"/>
      <c r="F86" s="34"/>
      <c r="G86" s="34"/>
      <c r="H86" s="34"/>
      <c r="I86" s="34"/>
      <c r="J86" s="34"/>
    </row>
    <row r="87" spans="2:11" s="2" customFormat="1" ht="12.75" customHeight="1">
      <c r="B87" s="75" t="s">
        <v>91</v>
      </c>
    </row>
    <row r="88" spans="2:11" s="2" customFormat="1" ht="12.75" customHeight="1">
      <c r="B88" s="2" t="s">
        <v>46</v>
      </c>
      <c r="C88" s="75"/>
      <c r="D88" s="76"/>
      <c r="E88" s="77"/>
      <c r="F88" s="77"/>
      <c r="G88" s="77"/>
      <c r="H88" s="77"/>
      <c r="I88" s="77"/>
      <c r="J88" s="77"/>
    </row>
    <row r="89" spans="2:11" s="2" customFormat="1" ht="12.75" customHeight="1">
      <c r="B89" s="75" t="s">
        <v>92</v>
      </c>
      <c r="C89" s="75"/>
      <c r="D89" s="78"/>
      <c r="E89" s="78"/>
      <c r="F89" s="78"/>
      <c r="G89" s="78"/>
      <c r="H89" s="78"/>
      <c r="I89" s="79"/>
      <c r="J89" s="78"/>
      <c r="K89" s="80"/>
    </row>
    <row r="90" spans="2:11" s="2" customFormat="1">
      <c r="C90" s="2" t="s">
        <v>93</v>
      </c>
      <c r="D90" s="80"/>
      <c r="E90" s="81"/>
      <c r="F90" s="81"/>
      <c r="G90" s="81"/>
      <c r="H90" s="82"/>
      <c r="I90" s="82"/>
      <c r="J90" s="82"/>
      <c r="K90" s="83"/>
    </row>
    <row r="91" spans="2:11" s="2" customFormat="1">
      <c r="B91" s="84"/>
      <c r="D91" s="80"/>
      <c r="E91" s="82"/>
      <c r="F91" s="82"/>
      <c r="G91" s="82"/>
      <c r="H91" s="82"/>
      <c r="I91" s="85"/>
      <c r="J91" s="85"/>
      <c r="K91" s="86"/>
    </row>
    <row r="92" spans="2:11" s="2" customFormat="1">
      <c r="B92" s="84"/>
      <c r="E92" s="87"/>
      <c r="F92" s="87"/>
      <c r="G92" s="87"/>
      <c r="H92" s="87"/>
      <c r="I92" s="87"/>
      <c r="J92" s="88"/>
      <c r="K92" s="80"/>
    </row>
    <row r="93" spans="2:11" s="2" customFormat="1">
      <c r="E93" s="89"/>
      <c r="F93" s="89"/>
      <c r="G93" s="89"/>
      <c r="H93" s="87"/>
      <c r="I93" s="90"/>
      <c r="J93" s="91"/>
      <c r="K93" s="80"/>
    </row>
    <row r="94" spans="2:11" s="2" customFormat="1">
      <c r="E94" s="92"/>
      <c r="F94" s="92"/>
      <c r="G94" s="92"/>
      <c r="H94" s="92"/>
      <c r="I94" s="92"/>
      <c r="J94" s="92"/>
      <c r="K94" s="80"/>
    </row>
    <row r="95" spans="2:11" s="2" customFormat="1">
      <c r="E95" s="92"/>
      <c r="F95" s="92"/>
      <c r="G95" s="92"/>
      <c r="H95" s="93"/>
      <c r="I95" s="94"/>
      <c r="J95" s="95"/>
      <c r="K95" s="80"/>
    </row>
    <row r="96" spans="2:11" s="2" customFormat="1">
      <c r="E96" s="93"/>
      <c r="F96" s="93"/>
      <c r="G96" s="93"/>
      <c r="H96" s="96"/>
      <c r="I96" s="93"/>
      <c r="J96" s="97"/>
      <c r="K96" s="90"/>
    </row>
    <row r="97" spans="5:11" s="2" customFormat="1">
      <c r="E97" s="98"/>
      <c r="F97" s="8"/>
      <c r="G97" s="8"/>
      <c r="K97" s="90"/>
    </row>
    <row r="98" spans="5:11" s="2" customFormat="1">
      <c r="E98" s="8"/>
      <c r="F98" s="8"/>
      <c r="G98" s="8"/>
    </row>
    <row r="99" spans="5:11" s="2" customFormat="1">
      <c r="E99" s="7"/>
      <c r="F99" s="7"/>
      <c r="G99" s="7"/>
    </row>
    <row r="100" spans="5:11" s="2" customFormat="1">
      <c r="E100" s="8"/>
      <c r="F100" s="8"/>
      <c r="G100" s="8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5:C45"/>
    <mergeCell ref="B68:C68"/>
    <mergeCell ref="B80:C80"/>
    <mergeCell ref="B77:C77"/>
    <mergeCell ref="B78:C78"/>
    <mergeCell ref="B79:C79"/>
    <mergeCell ref="B46:C46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2024-05-03T12:43:56Z</dcterms:modified>
</cp:coreProperties>
</file>